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Research\ROSMA\Road Trauma Assessment Tool\2019 Data update\"/>
    </mc:Choice>
  </mc:AlternateContent>
  <bookViews>
    <workbookView xWindow="0" yWindow="0" windowWidth="25200" windowHeight="11850"/>
  </bookViews>
  <sheets>
    <sheet name="Project Details" sheetId="47" r:id="rId1"/>
    <sheet name=" Quick Guide and Checklist" sheetId="43" state="hidden" r:id="rId2"/>
    <sheet name="Insert Midblock extract here" sheetId="27" state="hidden" r:id="rId3"/>
    <sheet name=" Safety Projects Identification" sheetId="44" state="hidden" r:id="rId4"/>
    <sheet name="Road Section Finder" sheetId="42" state="hidden" r:id="rId5"/>
    <sheet name="KSI Crash Frequency by RUM" sheetId="31" state="hidden" r:id="rId6"/>
    <sheet name="ESRI_MAPINFO_SHEET" sheetId="29" state="veryHidden" r:id="rId7"/>
    <sheet name="Combining Sheet" sheetId="30" state="hidden" r:id="rId8"/>
    <sheet name="Contributory Factors" sheetId="37" state="hidden" r:id="rId9"/>
    <sheet name="Potential Treatments" sheetId="38" state="hidden" r:id="rId10"/>
  </sheets>
  <definedNames>
    <definedName name="_xlnm._FilterDatabase" localSheetId="2" hidden="1">'Insert Midblock extract here'!$A$1:$AA$38</definedName>
    <definedName name="_xlnm._FilterDatabase" localSheetId="5" hidden="1">'KSI Crash Frequency by RUM'!$A$12:$M$90</definedName>
    <definedName name="_Toc503881037" localSheetId="1">' Quick Guide and Checklist'!$A$1</definedName>
    <definedName name="Contributory" localSheetId="3">Table1[#All]</definedName>
    <definedName name="Contributory">Table1[#All]</definedName>
    <definedName name="DDInterOther" localSheetId="3">INDEX(Table1[Factor],MATCH(' Safety Projects Identification'!#REF!,Table1[Feature],0),1): INDEX(Table1[Factor],MATCH(' Safety Projects Identification'!#REF!,Table1[Feature],1),1)</definedName>
    <definedName name="DDInterOther">INDEX(Table1[Factor],MATCH(#REF!,Table1[Feature],0),1): INDEX(Table1[Factor],MATCH(#REF!,Table1[Feature],1),1)</definedName>
    <definedName name="DDInterRearEnd" localSheetId="3">INDEX(Table1[Factor],MATCH(' Safety Projects Identification'!#REF!,Table1[Feature],0),1): INDEX(Table1[Factor],MATCH(' Safety Projects Identification'!#REF!,Table1[Feature],1),1)</definedName>
    <definedName name="DDInterRearEnd">INDEX(Table1[Factor],MATCH(#REF!,Table1[Feature],0),1): INDEX(Table1[Factor],MATCH(#REF!,Table1[Feature],1),1)</definedName>
    <definedName name="DDInterRightAngle" localSheetId="3">INDEX(Table1[Factor],MATCH(' Safety Projects Identification'!#REF!,Table1[Feature],0),1): INDEX(Table1[Factor],MATCH(' Safety Projects Identification'!#REF!,Table1[Feature],1),1)</definedName>
    <definedName name="DDInterRightAngle">INDEX(Table1[Factor],MATCH(#REF!,Table1[Feature],0),1): INDEX(Table1[Factor],MATCH(#REF!,Table1[Feature],1),1)</definedName>
    <definedName name="DDInterRightTurnThrough" localSheetId="3">INDEX(Table1[Factor],MATCH(' Safety Projects Identification'!#REF!,Table1[Feature],0),1): INDEX(Table1[Factor],MATCH(' Safety Projects Identification'!#REF!,Table1[Feature],1),1)</definedName>
    <definedName name="DDInterRightTurnThrough">INDEX(Table1[Factor],MATCH(#REF!,Table1[Feature],0),1): INDEX(Table1[Factor],MATCH(#REF!,Table1[Feature],1),1)</definedName>
    <definedName name="ddMidblockHeadOn" localSheetId="3">INDEX(Table1[Factor],MATCH(' Safety Projects Identification'!#REF!,Table1[Feature],0),1): INDEX(Table1[Factor],MATCH(' Safety Projects Identification'!#REF!,Table1[Feature],1),1)</definedName>
    <definedName name="ddMidblockHeadOn">INDEX(Table1[Factor],MATCH(#REF!,Table1[Feature],0),1): INDEX(Table1[Factor],MATCH(#REF!,Table1[Feature],1),1)</definedName>
    <definedName name="DDMidblockOther" localSheetId="3">INDEX(Table1[Factor],MATCH(' Safety Projects Identification'!#REF!,Table1[Feature],0),1): INDEX(Table1[Factor],MATCH(' Safety Projects Identification'!#REF!,Table1[Feature],1),1)</definedName>
    <definedName name="DDMidblockOther">INDEX(Table1[Factor],MATCH(#REF!,Table1[Feature],0),1): INDEX(Table1[Factor],MATCH(#REF!,Table1[Feature],1),1)</definedName>
    <definedName name="DDMidblockRearEnd" localSheetId="3">INDEX(Table1[Factor],MATCH(' Safety Projects Identification'!#REF!,Table1[Feature],0),1): INDEX(Table1[Factor],MATCH(' Safety Projects Identification'!#REF!,Table1[Feature],1),1)</definedName>
    <definedName name="DDMidblockRearEnd">INDEX(Table1[Factor],MATCH(#REF!,Table1[Feature],0),1): INDEX(Table1[Factor],MATCH(#REF!,Table1[Feature],1),1)</definedName>
    <definedName name="ddMidblockRunoffRoad" localSheetId="3">INDEX(Table1[Factor],MATCH(' Safety Projects Identification'!#REF!,Table1[Feature],0),1): INDEX(Table1[Factor],MATCH(' Safety Projects Identification'!#REF!,Table1[Feature],1),1)</definedName>
    <definedName name="ddMidblockRunoffRoad">INDEX(Table1[Factor],MATCH(#REF!,Table1[Feature],0),1): INDEX(Table1[Factor],MATCH(#REF!,Table1[Feature],1),1)</definedName>
    <definedName name="DDVRU" localSheetId="3">INDEX(Table1[Factor],MATCH(' Safety Projects Identification'!#REF!,Table1[Feature],0),1): INDEX(Table1[Factor],MATCH(' Safety Projects Identification'!#REF!,Table1[Feature],1),1)</definedName>
    <definedName name="DDVRU">INDEX(Table1[Factor],MATCH(#REF!,Table1[Feature],0),1): INDEX(Table1[Factor],MATCH(#REF!,Table1[Feature],1),1)</definedName>
    <definedName name="EEInterOther" localSheetId="3">INDEX(Table2[Treatment],MATCH(' Safety Projects Identification'!#REF!,Table2[Feature],0),1): INDEX(Table2[Treatment],MATCH(' Safety Projects Identification'!#REF!,Table2[Feature],1),1)</definedName>
    <definedName name="EEInterOther">INDEX(Table2[Treatment],MATCH(#REF!,Table2[Feature],0),1): INDEX(Table2[Treatment],MATCH(#REF!,Table2[Feature],1),1)</definedName>
    <definedName name="EEInterRearEnd" localSheetId="3">INDEX(Table2[Treatment],MATCH(' Safety Projects Identification'!#REF!,Table2[Feature],0),1): INDEX(Table2[Treatment],MATCH(' Safety Projects Identification'!#REF!,Table2[Feature],1),1)</definedName>
    <definedName name="EEInterRearEnd">INDEX(Table2[Treatment],MATCH(#REF!,Table2[Feature],0),1): INDEX(Table2[Treatment],MATCH(#REF!,Table2[Feature],1),1)</definedName>
    <definedName name="EEInterRightAngle" localSheetId="3">INDEX(Table2[Treatment],MATCH(' Safety Projects Identification'!#REF!,Table2[Feature],0),1): INDEX(Table2[Treatment],MATCH(' Safety Projects Identification'!#REF!,Table2[Feature],1),1)</definedName>
    <definedName name="EEInterRightAngle">INDEX(Table2[Treatment],MATCH(#REF!,Table2[Feature],0),1): INDEX(Table2[Treatment],MATCH(#REF!,Table2[Feature],1),1)</definedName>
    <definedName name="EEInterRightTurnThrough" localSheetId="3">INDEX(Table2[Treatment],MATCH(' Safety Projects Identification'!#REF!,Table2[Feature],0),1): INDEX(Table2[Treatment],MATCH(' Safety Projects Identification'!#REF!,Table2[Feature],1),1)</definedName>
    <definedName name="EEInterRightTurnThrough">INDEX(Table2[Treatment],MATCH(#REF!,Table2[Feature],0),1): INDEX(Table2[Treatment],MATCH(#REF!,Table2[Feature],1),1)</definedName>
    <definedName name="EEMidblockHeadOn" localSheetId="3">INDEX(Table2[Treatment],MATCH(' Safety Projects Identification'!#REF!,Table2[Feature],0),1): INDEX(Table2[Treatment],MATCH(' Safety Projects Identification'!#REF!,Table2[Feature],1),1)</definedName>
    <definedName name="EEMidblockHeadOn">INDEX(Table2[Treatment],MATCH(#REF!,Table2[Feature],0),1): INDEX(Table2[Treatment],MATCH(#REF!,Table2[Feature],1),1)</definedName>
    <definedName name="EEMidblockOther" localSheetId="3">INDEX(Table2[Treatment],MATCH(' Safety Projects Identification'!#REF!,Table2[Feature],0),1): INDEX(Table2[Treatment],MATCH(' Safety Projects Identification'!#REF!,Table2[Feature],1),1)</definedName>
    <definedName name="EEMidblockOther">INDEX(Table2[Treatment],MATCH(#REF!,Table2[Feature],0),1): INDEX(Table2[Treatment],MATCH(#REF!,Table2[Feature],1),1)</definedName>
    <definedName name="EEMidblockRearEnd" localSheetId="3">INDEX(Table2[Treatment],MATCH(' Safety Projects Identification'!#REF!,Table2[Feature],0),1): INDEX(Table2[Treatment],MATCH(' Safety Projects Identification'!#REF!,Table2[Feature],1),1)</definedName>
    <definedName name="EEMidblockRearEnd">INDEX(Table2[Treatment],MATCH(#REF!,Table2[Feature],0),1): INDEX(Table2[Treatment],MATCH(#REF!,Table2[Feature],1),1)</definedName>
    <definedName name="EEMidblockRunOffRoad" localSheetId="3">INDEX(Table2[Treatment],MATCH(' Safety Projects Identification'!#REF!,Table2[Feature],0),1): INDEX(Table2[Treatment],MATCH(' Safety Projects Identification'!#REF!,Table2[Feature],1),1)</definedName>
    <definedName name="EEMidblockRunOffRoad">INDEX(Table2[Treatment],MATCH(#REF!,Table2[Feature],0),1): INDEX(Table2[Treatment],MATCH(#REF!,Table2[Feature],1),1)</definedName>
    <definedName name="EEVRU" localSheetId="3">INDEX(Table2[Treatment],MATCH(' Safety Projects Identification'!#REF!,Table2[Feature],0),1): INDEX(Table2[Treatment],MATCH(' Safety Projects Identification'!#REF!,Table2[Feature],1),1)</definedName>
    <definedName name="EEVRU">INDEX(Table2[Treatment],MATCH(#REF!,Table2[Feature],0),1): INDEX(Table2[Treatment],MATCH(#REF!,Table2[Feature],1),1)</definedName>
    <definedName name="OLE_LINK1" localSheetId="8">'Contributory Factors'!$D$24</definedName>
    <definedName name="Road_Safety_Branch" localSheetId="3">#REF!</definedName>
    <definedName name="Road_Safety_Branch">#REF!</definedName>
    <definedName name="Treatment">Table2[Treatment]</definedName>
    <definedName name="Unassigned" localSheetId="3">#REF!</definedName>
    <definedName name="Unassigned">#REF!</definedName>
    <definedName name="Validation_list" localSheetId="3">OFFSET(#REF!,,,COUNTIF(#REF!,"?*"))</definedName>
    <definedName name="Validation_list">OFFSET(#REF!,,,COUNTIF(#REF!,"?*"))</definedName>
    <definedName name="Validation_list2" localSheetId="3">OFFSET(#REF!,,,COUNTIF(#REF!,"?*"))</definedName>
    <definedName name="Validation_list2">OFFSET(#REF!,,,COUNTIF(#REF!,"?*"))</definedName>
    <definedName name="Validation_list3" localSheetId="3">OFFSET(#REF!,,,COUNTIF(#REF!,"?*"))</definedName>
    <definedName name="Validation_list3">OFFSET(#REF!,,,COUNTIF(#REF!,"?*"))</definedName>
    <definedName name="Validation_list4" localSheetId="3">OFFSET(#REF!,,,COUNTIF(#REF!,"?*"))</definedName>
    <definedName name="Validation_list4">OFFSET(#REF!,,,COUNTIF(#REF!,"?*"))</definedName>
    <definedName name="Valindation_list5" localSheetId="3">OFFSET(#REF!,,,COUNTIF(#REF!,"?*"))</definedName>
    <definedName name="Valindation_list5">OFFSET(#REF!,,,COUNTIF(#REF!,"?*"))</definedName>
  </definedNames>
  <calcPr calcId="162913"/>
</workbook>
</file>

<file path=xl/calcChain.xml><?xml version="1.0" encoding="utf-8"?>
<calcChain xmlns="http://schemas.openxmlformats.org/spreadsheetml/2006/main">
  <c r="H2" i="38" l="1" a="1"/>
  <c r="H2" i="38" s="1"/>
  <c r="H3" i="38" s="1" a="1"/>
  <c r="H3" i="38" s="1"/>
  <c r="H4" i="38" l="1" a="1"/>
  <c r="H4" i="38" s="1"/>
  <c r="H5" i="38" s="1" a="1"/>
  <c r="H5" i="38" s="1"/>
  <c r="F110" i="38"/>
  <c r="E110" i="38"/>
  <c r="F109" i="38"/>
  <c r="E109" i="38"/>
  <c r="F108" i="38"/>
  <c r="E108" i="38"/>
  <c r="F107" i="38"/>
  <c r="E107" i="38"/>
  <c r="F106" i="38"/>
  <c r="E106" i="38"/>
  <c r="F105" i="38"/>
  <c r="E105" i="38"/>
  <c r="F104" i="38"/>
  <c r="E104" i="38"/>
  <c r="F103" i="38"/>
  <c r="E103" i="38"/>
  <c r="F102" i="38"/>
  <c r="E102" i="38"/>
  <c r="F101" i="38"/>
  <c r="E101" i="38"/>
  <c r="F100" i="38"/>
  <c r="E100" i="38"/>
  <c r="F99" i="38"/>
  <c r="E99" i="38"/>
  <c r="F98" i="38"/>
  <c r="E98" i="38"/>
  <c r="F97" i="38"/>
  <c r="E97" i="38"/>
  <c r="F96" i="38"/>
  <c r="E96" i="38"/>
  <c r="F95" i="38"/>
  <c r="E95" i="38"/>
  <c r="F94" i="38"/>
  <c r="E94" i="38"/>
  <c r="F93" i="38"/>
  <c r="E93" i="38"/>
  <c r="F92" i="38"/>
  <c r="E92" i="38"/>
  <c r="F91" i="38"/>
  <c r="E91" i="38"/>
  <c r="F90" i="38"/>
  <c r="E90" i="38"/>
  <c r="F89" i="38"/>
  <c r="E89" i="38"/>
  <c r="F88" i="38"/>
  <c r="E88" i="38"/>
  <c r="F87" i="38"/>
  <c r="E87" i="38"/>
  <c r="F86" i="38"/>
  <c r="E86" i="38"/>
  <c r="F85" i="38"/>
  <c r="E85" i="38"/>
  <c r="F84" i="38"/>
  <c r="E84" i="38"/>
  <c r="F83" i="38"/>
  <c r="E83" i="38"/>
  <c r="F82" i="38"/>
  <c r="E82" i="38"/>
  <c r="F81" i="38"/>
  <c r="E81" i="38"/>
  <c r="F80" i="38"/>
  <c r="E80" i="38"/>
  <c r="F79" i="38"/>
  <c r="E79" i="38"/>
  <c r="F78" i="38"/>
  <c r="E78" i="38"/>
  <c r="F77" i="38"/>
  <c r="E77" i="38"/>
  <c r="F76" i="38"/>
  <c r="E76" i="38"/>
  <c r="F75" i="38"/>
  <c r="E75" i="38"/>
  <c r="F74" i="38"/>
  <c r="E74" i="38"/>
  <c r="F73" i="38"/>
  <c r="E73" i="38"/>
  <c r="F72" i="38"/>
  <c r="E72" i="38"/>
  <c r="F71" i="38"/>
  <c r="E71" i="38"/>
  <c r="F70" i="38"/>
  <c r="E70" i="38"/>
  <c r="F69" i="38"/>
  <c r="E69" i="38"/>
  <c r="F68" i="38"/>
  <c r="E68" i="38"/>
  <c r="F67" i="38"/>
  <c r="E67" i="38"/>
  <c r="F66" i="38"/>
  <c r="E66" i="38"/>
  <c r="F65" i="38"/>
  <c r="E65" i="38"/>
  <c r="F64" i="38"/>
  <c r="E64" i="38"/>
  <c r="F63" i="38"/>
  <c r="E63" i="38"/>
  <c r="F62" i="38"/>
  <c r="E62" i="38"/>
  <c r="F61" i="38"/>
  <c r="E61" i="38"/>
  <c r="F60" i="38"/>
  <c r="E60" i="38"/>
  <c r="F59" i="38"/>
  <c r="E59" i="38"/>
  <c r="F58" i="38"/>
  <c r="E58" i="38"/>
  <c r="F57" i="38"/>
  <c r="E57" i="38"/>
  <c r="F56" i="38"/>
  <c r="E56" i="38"/>
  <c r="F55" i="38"/>
  <c r="E55" i="38"/>
  <c r="F54" i="38"/>
  <c r="E54" i="38"/>
  <c r="F53" i="38"/>
  <c r="E53" i="38"/>
  <c r="F52" i="38"/>
  <c r="E52" i="38"/>
  <c r="F51" i="38"/>
  <c r="E51" i="38"/>
  <c r="F50" i="38"/>
  <c r="E50" i="38"/>
  <c r="F49" i="38"/>
  <c r="E49" i="38"/>
  <c r="F48" i="38"/>
  <c r="E48" i="38"/>
  <c r="F47" i="38"/>
  <c r="E47" i="38"/>
  <c r="F46" i="38"/>
  <c r="E46" i="38"/>
  <c r="F45" i="38"/>
  <c r="E45" i="38"/>
  <c r="F44" i="38"/>
  <c r="E44" i="38"/>
  <c r="F43" i="38"/>
  <c r="E43" i="38"/>
  <c r="F42" i="38"/>
  <c r="E42" i="38"/>
  <c r="F41" i="38"/>
  <c r="E41" i="38"/>
  <c r="F40" i="38"/>
  <c r="E40" i="38"/>
  <c r="F39" i="38"/>
  <c r="E39" i="38"/>
  <c r="F38" i="38"/>
  <c r="E38" i="38"/>
  <c r="F37" i="38"/>
  <c r="E37" i="38"/>
  <c r="F36" i="38"/>
  <c r="E36" i="38"/>
  <c r="F35" i="38"/>
  <c r="E35" i="38"/>
  <c r="F34" i="38"/>
  <c r="E34" i="38"/>
  <c r="F33" i="38"/>
  <c r="E33" i="38"/>
  <c r="F32" i="38"/>
  <c r="E32" i="38"/>
  <c r="F31" i="38"/>
  <c r="E31" i="38"/>
  <c r="F30" i="38"/>
  <c r="E30" i="38"/>
  <c r="F29" i="38"/>
  <c r="E29" i="38"/>
  <c r="F28" i="38"/>
  <c r="E28" i="38"/>
  <c r="F27" i="38"/>
  <c r="E27" i="38"/>
  <c r="F26" i="38"/>
  <c r="E26" i="38"/>
  <c r="F25" i="38"/>
  <c r="E25" i="38"/>
  <c r="F24" i="38"/>
  <c r="E24" i="38"/>
  <c r="F23" i="38"/>
  <c r="E23" i="38"/>
  <c r="F22" i="38"/>
  <c r="E22" i="38"/>
  <c r="F21" i="38"/>
  <c r="E21" i="38"/>
  <c r="F20" i="38"/>
  <c r="E20" i="38"/>
  <c r="F19" i="38"/>
  <c r="E19" i="38"/>
  <c r="F18" i="38"/>
  <c r="E18" i="38"/>
  <c r="F17" i="38"/>
  <c r="E17" i="38"/>
  <c r="F16" i="38"/>
  <c r="E16" i="38"/>
  <c r="F15" i="38"/>
  <c r="E15" i="38"/>
  <c r="F14" i="38"/>
  <c r="E14" i="38"/>
  <c r="F13" i="38"/>
  <c r="E13" i="38"/>
  <c r="F12" i="38"/>
  <c r="E12" i="38"/>
  <c r="F11" i="38"/>
  <c r="E11" i="38"/>
  <c r="F10" i="38"/>
  <c r="E10" i="38"/>
  <c r="F9" i="38"/>
  <c r="E9" i="38"/>
  <c r="F8" i="38"/>
  <c r="E8" i="38"/>
  <c r="F7" i="38"/>
  <c r="E7" i="38"/>
  <c r="F6" i="38"/>
  <c r="E6" i="38"/>
  <c r="F5" i="38"/>
  <c r="E5" i="38"/>
  <c r="F4" i="38"/>
  <c r="E4" i="38"/>
  <c r="F3" i="38"/>
  <c r="E3" i="38"/>
  <c r="F2" i="38"/>
  <c r="E2" i="38"/>
  <c r="F101" i="37"/>
  <c r="E101" i="37"/>
  <c r="F100" i="37"/>
  <c r="E100" i="37"/>
  <c r="F99" i="37"/>
  <c r="E99" i="37"/>
  <c r="F98" i="37"/>
  <c r="E98" i="37"/>
  <c r="F97" i="37"/>
  <c r="E97" i="37"/>
  <c r="F96" i="37"/>
  <c r="E96" i="37"/>
  <c r="F95" i="37"/>
  <c r="E95" i="37"/>
  <c r="F94" i="37"/>
  <c r="E94" i="37"/>
  <c r="F93" i="37"/>
  <c r="E93" i="37"/>
  <c r="F92" i="37"/>
  <c r="E92" i="37"/>
  <c r="F91" i="37"/>
  <c r="E91" i="37"/>
  <c r="F90" i="37"/>
  <c r="E90" i="37"/>
  <c r="F89" i="37"/>
  <c r="E89" i="37"/>
  <c r="F88" i="37"/>
  <c r="E88" i="37"/>
  <c r="F87" i="37"/>
  <c r="E87" i="37"/>
  <c r="F86" i="37"/>
  <c r="E86" i="37"/>
  <c r="F85" i="37"/>
  <c r="E85" i="37"/>
  <c r="F84" i="37"/>
  <c r="E84" i="37"/>
  <c r="F83" i="37"/>
  <c r="E83" i="37"/>
  <c r="F82" i="37"/>
  <c r="E82" i="37"/>
  <c r="F81" i="37"/>
  <c r="E81" i="37"/>
  <c r="F80" i="37"/>
  <c r="E80" i="37"/>
  <c r="F79" i="37"/>
  <c r="E79" i="37"/>
  <c r="F78" i="37"/>
  <c r="E78" i="37"/>
  <c r="F77" i="37"/>
  <c r="E77" i="37"/>
  <c r="F76" i="37"/>
  <c r="E76" i="37"/>
  <c r="F75" i="37"/>
  <c r="E75" i="37"/>
  <c r="F74" i="37"/>
  <c r="E74" i="37"/>
  <c r="F73" i="37"/>
  <c r="E73" i="37"/>
  <c r="F72" i="37"/>
  <c r="E72" i="37"/>
  <c r="F71" i="37"/>
  <c r="E71" i="37"/>
  <c r="F70" i="37"/>
  <c r="E70" i="37"/>
  <c r="F69" i="37"/>
  <c r="E69" i="37"/>
  <c r="F68" i="37"/>
  <c r="E68" i="37"/>
  <c r="F67" i="37"/>
  <c r="E67" i="37"/>
  <c r="F66" i="37"/>
  <c r="E66" i="37"/>
  <c r="F65" i="37"/>
  <c r="E65" i="37"/>
  <c r="F64" i="37"/>
  <c r="E64" i="37"/>
  <c r="F63" i="37"/>
  <c r="E63" i="37"/>
  <c r="F62" i="37"/>
  <c r="E62" i="37"/>
  <c r="F61" i="37"/>
  <c r="E61" i="37"/>
  <c r="F60" i="37"/>
  <c r="E60" i="37"/>
  <c r="F59" i="37"/>
  <c r="E59" i="37"/>
  <c r="F58" i="37"/>
  <c r="E58" i="37"/>
  <c r="F57" i="37"/>
  <c r="E57" i="37"/>
  <c r="F56" i="37"/>
  <c r="E56" i="37"/>
  <c r="F55" i="37"/>
  <c r="E55" i="37"/>
  <c r="F54" i="37"/>
  <c r="E54" i="37"/>
  <c r="F53" i="37"/>
  <c r="E53" i="37"/>
  <c r="F52" i="37"/>
  <c r="E52" i="37"/>
  <c r="F51" i="37"/>
  <c r="E51" i="37"/>
  <c r="F50" i="37"/>
  <c r="E50" i="37"/>
  <c r="F49" i="37"/>
  <c r="E49" i="37"/>
  <c r="F48" i="37"/>
  <c r="E48" i="37"/>
  <c r="F47" i="37"/>
  <c r="E47" i="37"/>
  <c r="F46" i="37"/>
  <c r="E46" i="37"/>
  <c r="F45" i="37"/>
  <c r="E45" i="37"/>
  <c r="F44" i="37"/>
  <c r="E44" i="37"/>
  <c r="F43" i="37"/>
  <c r="E43" i="37"/>
  <c r="F42" i="37"/>
  <c r="E42" i="37"/>
  <c r="F41" i="37"/>
  <c r="E41" i="37"/>
  <c r="F40" i="37"/>
  <c r="E40" i="37"/>
  <c r="F39" i="37"/>
  <c r="E39" i="37"/>
  <c r="F38" i="37"/>
  <c r="E38" i="37"/>
  <c r="F37" i="37"/>
  <c r="E37" i="37"/>
  <c r="F36" i="37"/>
  <c r="E36" i="37"/>
  <c r="F35" i="37"/>
  <c r="E35" i="37"/>
  <c r="F34" i="37"/>
  <c r="E34" i="37"/>
  <c r="F33" i="37"/>
  <c r="E33" i="37"/>
  <c r="F32" i="37"/>
  <c r="E32" i="37"/>
  <c r="F31" i="37"/>
  <c r="E31" i="37"/>
  <c r="F30" i="37"/>
  <c r="E30" i="37"/>
  <c r="F29" i="37"/>
  <c r="E29" i="37"/>
  <c r="F28" i="37"/>
  <c r="E28" i="37"/>
  <c r="F27" i="37"/>
  <c r="E27" i="37"/>
  <c r="F26" i="37"/>
  <c r="E26" i="37"/>
  <c r="F25" i="37"/>
  <c r="E25" i="37"/>
  <c r="F24" i="37"/>
  <c r="E24" i="37"/>
  <c r="F23" i="37"/>
  <c r="E23" i="37"/>
  <c r="F22" i="37"/>
  <c r="E22" i="37"/>
  <c r="F21" i="37"/>
  <c r="E21" i="37"/>
  <c r="F20" i="37"/>
  <c r="E20" i="37"/>
  <c r="F19" i="37"/>
  <c r="E19" i="37"/>
  <c r="F18" i="37"/>
  <c r="E18" i="37"/>
  <c r="F17" i="37"/>
  <c r="E17" i="37"/>
  <c r="F16" i="37"/>
  <c r="E16" i="37"/>
  <c r="F15" i="37"/>
  <c r="E15" i="37"/>
  <c r="F14" i="37"/>
  <c r="E14" i="37"/>
  <c r="F13" i="37"/>
  <c r="E13" i="37"/>
  <c r="F12" i="37"/>
  <c r="E12" i="37"/>
  <c r="F11" i="37"/>
  <c r="E11" i="37"/>
  <c r="F10" i="37"/>
  <c r="E10" i="37"/>
  <c r="F9" i="37"/>
  <c r="E9" i="37"/>
  <c r="F8" i="37"/>
  <c r="E8" i="37"/>
  <c r="F7" i="37"/>
  <c r="E7" i="37"/>
  <c r="F6" i="37"/>
  <c r="E6" i="37"/>
  <c r="F5" i="37"/>
  <c r="E5" i="37"/>
  <c r="F4" i="37"/>
  <c r="E4" i="37"/>
  <c r="F3" i="37"/>
  <c r="E3" i="37"/>
  <c r="F2" i="37"/>
  <c r="E2" i="37"/>
  <c r="B100" i="30"/>
  <c r="A100" i="30"/>
  <c r="B99" i="30"/>
  <c r="A99" i="30"/>
  <c r="B98" i="30"/>
  <c r="A98" i="30"/>
  <c r="B97" i="30"/>
  <c r="A97" i="30"/>
  <c r="B96" i="30"/>
  <c r="A96" i="30"/>
  <c r="B95" i="30"/>
  <c r="A95" i="30"/>
  <c r="B94" i="30"/>
  <c r="A94" i="30"/>
  <c r="B93" i="30"/>
  <c r="A93" i="30"/>
  <c r="B92" i="30"/>
  <c r="A92" i="30"/>
  <c r="B91" i="30"/>
  <c r="A91" i="30"/>
  <c r="B90" i="30"/>
  <c r="A90" i="30"/>
  <c r="B89" i="30"/>
  <c r="A89" i="30"/>
  <c r="B88" i="30"/>
  <c r="A88" i="30"/>
  <c r="B87" i="30"/>
  <c r="A87" i="30"/>
  <c r="B86" i="30"/>
  <c r="A86" i="30"/>
  <c r="B85" i="30"/>
  <c r="A85" i="30"/>
  <c r="B84" i="30"/>
  <c r="A84" i="30"/>
  <c r="B83" i="30"/>
  <c r="A83" i="30"/>
  <c r="B82" i="30"/>
  <c r="A82" i="30"/>
  <c r="B81" i="30"/>
  <c r="A81" i="30"/>
  <c r="B80" i="30"/>
  <c r="A80" i="30"/>
  <c r="B79" i="30"/>
  <c r="A79" i="30"/>
  <c r="B78" i="30"/>
  <c r="A78" i="30"/>
  <c r="B77" i="30"/>
  <c r="A77" i="30"/>
  <c r="B76" i="30"/>
  <c r="A76" i="30"/>
  <c r="B75" i="30"/>
  <c r="A75" i="30"/>
  <c r="B74" i="30"/>
  <c r="A74" i="30"/>
  <c r="B73" i="30"/>
  <c r="A73" i="30"/>
  <c r="B72" i="30"/>
  <c r="A72" i="30"/>
  <c r="B71" i="30"/>
  <c r="A71" i="30"/>
  <c r="B70" i="30"/>
  <c r="A70" i="30"/>
  <c r="B69" i="30"/>
  <c r="A69" i="30"/>
  <c r="B68" i="30"/>
  <c r="A68" i="30"/>
  <c r="B67" i="30"/>
  <c r="A67" i="30"/>
  <c r="B66" i="30"/>
  <c r="A66" i="30"/>
  <c r="B65" i="30"/>
  <c r="A65" i="30"/>
  <c r="B64" i="30"/>
  <c r="A64" i="30"/>
  <c r="B63" i="30"/>
  <c r="A63" i="30"/>
  <c r="B62" i="30"/>
  <c r="A62" i="30"/>
  <c r="B61" i="30"/>
  <c r="A61" i="30"/>
  <c r="B60" i="30"/>
  <c r="A60" i="30"/>
  <c r="B59" i="30"/>
  <c r="A59" i="30"/>
  <c r="B58" i="30"/>
  <c r="A58" i="30"/>
  <c r="B57" i="30"/>
  <c r="A57" i="30"/>
  <c r="B56" i="30"/>
  <c r="A56" i="30"/>
  <c r="B55" i="30"/>
  <c r="A55" i="30"/>
  <c r="B54" i="30"/>
  <c r="A54" i="30"/>
  <c r="B53" i="30"/>
  <c r="A53" i="30"/>
  <c r="B52" i="30"/>
  <c r="A52" i="30"/>
  <c r="B51" i="30"/>
  <c r="A51" i="30"/>
  <c r="B50" i="30"/>
  <c r="A50" i="30"/>
  <c r="B49" i="30"/>
  <c r="A49" i="30"/>
  <c r="B48" i="30"/>
  <c r="A48" i="30"/>
  <c r="B47" i="30"/>
  <c r="A47" i="30"/>
  <c r="B46" i="30"/>
  <c r="A46" i="30"/>
  <c r="B45" i="30"/>
  <c r="A45" i="30"/>
  <c r="B44" i="30"/>
  <c r="A44" i="30"/>
  <c r="B43" i="30"/>
  <c r="A43" i="30"/>
  <c r="B42" i="30"/>
  <c r="A42" i="30"/>
  <c r="B41" i="30"/>
  <c r="A41" i="30"/>
  <c r="B40" i="30"/>
  <c r="A40" i="30"/>
  <c r="B39" i="30"/>
  <c r="A39" i="30"/>
  <c r="B38" i="30"/>
  <c r="A38" i="30"/>
  <c r="B37" i="30"/>
  <c r="A37" i="30"/>
  <c r="B36" i="30"/>
  <c r="A36" i="30"/>
  <c r="B35" i="30"/>
  <c r="A35" i="30"/>
  <c r="B34" i="30"/>
  <c r="A34" i="30"/>
  <c r="B33" i="30"/>
  <c r="A33" i="30"/>
  <c r="B32" i="30"/>
  <c r="A32" i="30"/>
  <c r="B31" i="30"/>
  <c r="A31" i="30"/>
  <c r="B30" i="30"/>
  <c r="A30" i="30"/>
  <c r="B29" i="30"/>
  <c r="A29" i="30"/>
  <c r="B28" i="30"/>
  <c r="A28" i="30"/>
  <c r="B27" i="30"/>
  <c r="A27" i="30"/>
  <c r="B26" i="30"/>
  <c r="A26" i="30"/>
  <c r="B25" i="30"/>
  <c r="A25" i="30"/>
  <c r="B24" i="30"/>
  <c r="A24" i="30"/>
  <c r="B23" i="30"/>
  <c r="A23" i="30"/>
  <c r="B22" i="30"/>
  <c r="A22" i="30"/>
  <c r="B21" i="30"/>
  <c r="A21" i="30"/>
  <c r="B20" i="30"/>
  <c r="A20" i="30"/>
  <c r="B19" i="30"/>
  <c r="A19" i="30"/>
  <c r="B18" i="30"/>
  <c r="A18" i="30"/>
  <c r="B17" i="30"/>
  <c r="A17" i="30"/>
  <c r="B16" i="30"/>
  <c r="A16" i="30"/>
  <c r="B15" i="30"/>
  <c r="A15" i="30"/>
  <c r="B14" i="30"/>
  <c r="A14" i="30"/>
  <c r="B13" i="30"/>
  <c r="A13" i="30"/>
  <c r="B12" i="30"/>
  <c r="A12" i="30"/>
  <c r="B11" i="30"/>
  <c r="A11" i="30"/>
  <c r="B10" i="30"/>
  <c r="A10" i="30"/>
  <c r="B9" i="30"/>
  <c r="A9" i="30"/>
  <c r="B8" i="30"/>
  <c r="A8" i="30"/>
  <c r="B7" i="30"/>
  <c r="A7" i="30"/>
  <c r="B6" i="30"/>
  <c r="A6" i="30"/>
  <c r="B5" i="30"/>
  <c r="A5" i="30"/>
  <c r="B4" i="30"/>
  <c r="A4" i="30"/>
  <c r="B3" i="30"/>
  <c r="A3" i="30"/>
  <c r="B2" i="30"/>
  <c r="A2" i="30"/>
  <c r="M90" i="31"/>
  <c r="L90" i="31"/>
  <c r="K90" i="31"/>
  <c r="I90" i="31"/>
  <c r="G90" i="31"/>
  <c r="M89" i="31"/>
  <c r="L89" i="31"/>
  <c r="K89" i="31"/>
  <c r="I89" i="31"/>
  <c r="G89" i="31"/>
  <c r="M88" i="31"/>
  <c r="L88" i="31"/>
  <c r="K88" i="31"/>
  <c r="I88" i="31"/>
  <c r="G88" i="31"/>
  <c r="M87" i="31"/>
  <c r="L87" i="31"/>
  <c r="K87" i="31"/>
  <c r="I87" i="31"/>
  <c r="G87" i="31"/>
  <c r="M86" i="31"/>
  <c r="L86" i="31"/>
  <c r="K86" i="31"/>
  <c r="I86" i="31"/>
  <c r="G86" i="31"/>
  <c r="M85" i="31"/>
  <c r="L85" i="31"/>
  <c r="K85" i="31"/>
  <c r="I85" i="31"/>
  <c r="G85" i="31"/>
  <c r="M84" i="31"/>
  <c r="L84" i="31"/>
  <c r="K84" i="31"/>
  <c r="I84" i="31"/>
  <c r="G84" i="31"/>
  <c r="M83" i="31"/>
  <c r="L83" i="31"/>
  <c r="K83" i="31"/>
  <c r="I83" i="31"/>
  <c r="G83" i="31"/>
  <c r="M82" i="31"/>
  <c r="L82" i="31"/>
  <c r="K82" i="31"/>
  <c r="I82" i="31"/>
  <c r="G82" i="31"/>
  <c r="M81" i="31"/>
  <c r="L81" i="31"/>
  <c r="K81" i="31"/>
  <c r="I81" i="31"/>
  <c r="G81" i="31"/>
  <c r="M80" i="31"/>
  <c r="L80" i="31"/>
  <c r="K80" i="31"/>
  <c r="I80" i="31"/>
  <c r="G80" i="31"/>
  <c r="M79" i="31"/>
  <c r="L79" i="31"/>
  <c r="K79" i="31"/>
  <c r="I79" i="31"/>
  <c r="G79" i="31"/>
  <c r="M78" i="31"/>
  <c r="L78" i="31"/>
  <c r="K78" i="31"/>
  <c r="I78" i="31"/>
  <c r="G78" i="31"/>
  <c r="M77" i="31"/>
  <c r="L77" i="31"/>
  <c r="K77" i="31"/>
  <c r="I77" i="31"/>
  <c r="G77" i="31"/>
  <c r="M76" i="31"/>
  <c r="L76" i="31"/>
  <c r="K76" i="31"/>
  <c r="I76" i="31"/>
  <c r="G76" i="31"/>
  <c r="M75" i="31"/>
  <c r="L75" i="31"/>
  <c r="K75" i="31"/>
  <c r="I75" i="31"/>
  <c r="G75" i="31"/>
  <c r="M74" i="31"/>
  <c r="L74" i="31"/>
  <c r="K74" i="31"/>
  <c r="I74" i="31"/>
  <c r="G74" i="31"/>
  <c r="M73" i="31"/>
  <c r="L73" i="31"/>
  <c r="K73" i="31"/>
  <c r="I73" i="31"/>
  <c r="G73" i="31"/>
  <c r="M72" i="31"/>
  <c r="L72" i="31"/>
  <c r="K72" i="31"/>
  <c r="I72" i="31"/>
  <c r="G72" i="31"/>
  <c r="M71" i="31"/>
  <c r="L71" i="31"/>
  <c r="K71" i="31"/>
  <c r="I71" i="31"/>
  <c r="G71" i="31"/>
  <c r="M70" i="31"/>
  <c r="L70" i="31"/>
  <c r="K70" i="31"/>
  <c r="I70" i="31"/>
  <c r="G70" i="31"/>
  <c r="M69" i="31"/>
  <c r="L69" i="31"/>
  <c r="K69" i="31"/>
  <c r="I69" i="31"/>
  <c r="G69" i="31"/>
  <c r="M68" i="31"/>
  <c r="L68" i="31"/>
  <c r="K68" i="31"/>
  <c r="I68" i="31"/>
  <c r="G68" i="31"/>
  <c r="M67" i="31"/>
  <c r="L67" i="31"/>
  <c r="K67" i="31"/>
  <c r="I67" i="31"/>
  <c r="G67" i="31"/>
  <c r="M66" i="31"/>
  <c r="L66" i="31"/>
  <c r="K66" i="31"/>
  <c r="I66" i="31"/>
  <c r="G66" i="31"/>
  <c r="M65" i="31"/>
  <c r="L65" i="31"/>
  <c r="K65" i="31"/>
  <c r="I65" i="31"/>
  <c r="G65" i="31"/>
  <c r="M64" i="31"/>
  <c r="L64" i="31"/>
  <c r="K64" i="31"/>
  <c r="I64" i="31"/>
  <c r="G64" i="31"/>
  <c r="M63" i="31"/>
  <c r="L63" i="31"/>
  <c r="K63" i="31"/>
  <c r="I63" i="31"/>
  <c r="G63" i="31"/>
  <c r="M62" i="31"/>
  <c r="L62" i="31"/>
  <c r="K62" i="31"/>
  <c r="I62" i="31"/>
  <c r="G62" i="31"/>
  <c r="M61" i="31"/>
  <c r="L61" i="31"/>
  <c r="K61" i="31"/>
  <c r="I61" i="31"/>
  <c r="G61" i="31"/>
  <c r="M60" i="31"/>
  <c r="L60" i="31"/>
  <c r="K60" i="31"/>
  <c r="I60" i="31"/>
  <c r="G60" i="31"/>
  <c r="M59" i="31"/>
  <c r="L59" i="31"/>
  <c r="K59" i="31"/>
  <c r="I59" i="31"/>
  <c r="G59" i="31"/>
  <c r="M58" i="31"/>
  <c r="L58" i="31"/>
  <c r="K58" i="31"/>
  <c r="I58" i="31"/>
  <c r="G58" i="31"/>
  <c r="M57" i="31"/>
  <c r="L57" i="31"/>
  <c r="K57" i="31"/>
  <c r="I57" i="31"/>
  <c r="G57" i="31"/>
  <c r="M56" i="31"/>
  <c r="L56" i="31"/>
  <c r="K56" i="31"/>
  <c r="I56" i="31"/>
  <c r="G56" i="31"/>
  <c r="M55" i="31"/>
  <c r="L55" i="31"/>
  <c r="K55" i="31"/>
  <c r="I55" i="31"/>
  <c r="G55" i="31"/>
  <c r="M54" i="31"/>
  <c r="L54" i="31"/>
  <c r="K54" i="31"/>
  <c r="I54" i="31"/>
  <c r="G54" i="31"/>
  <c r="M53" i="31"/>
  <c r="L53" i="31"/>
  <c r="K53" i="31"/>
  <c r="I53" i="31"/>
  <c r="G53" i="31"/>
  <c r="M52" i="31"/>
  <c r="L52" i="31"/>
  <c r="K52" i="31"/>
  <c r="I52" i="31"/>
  <c r="G52" i="31"/>
  <c r="M51" i="31"/>
  <c r="L51" i="31"/>
  <c r="K51" i="31"/>
  <c r="I51" i="31"/>
  <c r="G51" i="31"/>
  <c r="M50" i="31"/>
  <c r="L50" i="31"/>
  <c r="K50" i="31"/>
  <c r="I50" i="31"/>
  <c r="G50" i="31"/>
  <c r="M49" i="31"/>
  <c r="L49" i="31"/>
  <c r="K49" i="31"/>
  <c r="I49" i="31"/>
  <c r="G49" i="31"/>
  <c r="M48" i="31"/>
  <c r="L48" i="31"/>
  <c r="K48" i="31"/>
  <c r="I48" i="31"/>
  <c r="G48" i="31"/>
  <c r="M47" i="31"/>
  <c r="L47" i="31"/>
  <c r="K47" i="31"/>
  <c r="I47" i="31"/>
  <c r="G47" i="31"/>
  <c r="M46" i="31"/>
  <c r="L46" i="31"/>
  <c r="K46" i="31"/>
  <c r="I46" i="31"/>
  <c r="G46" i="31"/>
  <c r="M45" i="31"/>
  <c r="L45" i="31"/>
  <c r="K45" i="31"/>
  <c r="I45" i="31"/>
  <c r="G45" i="31"/>
  <c r="M44" i="31"/>
  <c r="L44" i="31"/>
  <c r="K44" i="31"/>
  <c r="I44" i="31"/>
  <c r="G44" i="31"/>
  <c r="M43" i="31"/>
  <c r="L43" i="31"/>
  <c r="K43" i="31"/>
  <c r="I43" i="31"/>
  <c r="G43" i="31"/>
  <c r="M42" i="31"/>
  <c r="L42" i="31"/>
  <c r="K42" i="31"/>
  <c r="I42" i="31"/>
  <c r="G42" i="31"/>
  <c r="M41" i="31"/>
  <c r="L41" i="31"/>
  <c r="K41" i="31"/>
  <c r="I41" i="31"/>
  <c r="G41" i="31"/>
  <c r="M40" i="31"/>
  <c r="L40" i="31"/>
  <c r="K40" i="31"/>
  <c r="I40" i="31"/>
  <c r="G40" i="31"/>
  <c r="M39" i="31"/>
  <c r="L39" i="31"/>
  <c r="K39" i="31"/>
  <c r="I39" i="31"/>
  <c r="G39" i="31"/>
  <c r="M38" i="31"/>
  <c r="L38" i="31"/>
  <c r="K38" i="31"/>
  <c r="I38" i="31"/>
  <c r="G38" i="31"/>
  <c r="M37" i="31"/>
  <c r="L37" i="31"/>
  <c r="K37" i="31"/>
  <c r="I37" i="31"/>
  <c r="G37" i="31"/>
  <c r="M36" i="31"/>
  <c r="L36" i="31"/>
  <c r="K36" i="31"/>
  <c r="I36" i="31"/>
  <c r="G36" i="31"/>
  <c r="M35" i="31"/>
  <c r="L35" i="31"/>
  <c r="K35" i="31"/>
  <c r="I35" i="31"/>
  <c r="G35" i="31"/>
  <c r="M34" i="31"/>
  <c r="L34" i="31"/>
  <c r="K34" i="31"/>
  <c r="I34" i="31"/>
  <c r="G34" i="31"/>
  <c r="M33" i="31"/>
  <c r="L33" i="31"/>
  <c r="K33" i="31"/>
  <c r="I33" i="31"/>
  <c r="G33" i="31"/>
  <c r="M32" i="31"/>
  <c r="L32" i="31"/>
  <c r="K32" i="31"/>
  <c r="I32" i="31"/>
  <c r="G32" i="31"/>
  <c r="M31" i="31"/>
  <c r="L31" i="31"/>
  <c r="K31" i="31"/>
  <c r="I31" i="31"/>
  <c r="G31" i="31"/>
  <c r="M30" i="31"/>
  <c r="L30" i="31"/>
  <c r="K30" i="31"/>
  <c r="I30" i="31"/>
  <c r="G30" i="31"/>
  <c r="M29" i="31"/>
  <c r="L29" i="31"/>
  <c r="K29" i="31"/>
  <c r="I29" i="31"/>
  <c r="G29" i="31"/>
  <c r="M28" i="31"/>
  <c r="L28" i="31"/>
  <c r="K28" i="31"/>
  <c r="I28" i="31"/>
  <c r="G28" i="31"/>
  <c r="M27" i="31"/>
  <c r="L27" i="31"/>
  <c r="K27" i="31"/>
  <c r="I27" i="31"/>
  <c r="G27" i="31"/>
  <c r="M26" i="31"/>
  <c r="L26" i="31"/>
  <c r="K26" i="31"/>
  <c r="I26" i="31"/>
  <c r="G26" i="31"/>
  <c r="M25" i="31"/>
  <c r="L25" i="31"/>
  <c r="K25" i="31"/>
  <c r="I25" i="31"/>
  <c r="G25" i="31"/>
  <c r="M24" i="31"/>
  <c r="L24" i="31"/>
  <c r="K24" i="31"/>
  <c r="I24" i="31"/>
  <c r="G24" i="31"/>
  <c r="M23" i="31"/>
  <c r="L23" i="31"/>
  <c r="K23" i="31"/>
  <c r="I23" i="31"/>
  <c r="G23" i="31"/>
  <c r="M22" i="31"/>
  <c r="L22" i="31"/>
  <c r="K22" i="31"/>
  <c r="I22" i="31"/>
  <c r="G22" i="31"/>
  <c r="M21" i="31"/>
  <c r="L21" i="31"/>
  <c r="K21" i="31"/>
  <c r="I21" i="31"/>
  <c r="G21" i="31"/>
  <c r="M20" i="31"/>
  <c r="L20" i="31"/>
  <c r="K20" i="31"/>
  <c r="I20" i="31"/>
  <c r="G20" i="31"/>
  <c r="M19" i="31"/>
  <c r="L19" i="31"/>
  <c r="K19" i="31"/>
  <c r="I19" i="31"/>
  <c r="G19" i="31"/>
  <c r="M18" i="31"/>
  <c r="L18" i="31"/>
  <c r="K18" i="31"/>
  <c r="I18" i="31"/>
  <c r="G18" i="31"/>
  <c r="M17" i="31"/>
  <c r="L17" i="31"/>
  <c r="K17" i="31"/>
  <c r="I17" i="31"/>
  <c r="G17" i="31"/>
  <c r="M16" i="31"/>
  <c r="L16" i="31"/>
  <c r="K16" i="31"/>
  <c r="I16" i="31"/>
  <c r="G16" i="31"/>
  <c r="M15" i="31"/>
  <c r="L15" i="31"/>
  <c r="K15" i="31"/>
  <c r="I15" i="31"/>
  <c r="G15" i="31"/>
  <c r="M14" i="31"/>
  <c r="L14" i="31"/>
  <c r="K14" i="31"/>
  <c r="I14" i="31"/>
  <c r="G14" i="31"/>
  <c r="M13" i="31"/>
  <c r="L13" i="31"/>
  <c r="K13" i="31"/>
  <c r="I13" i="31"/>
  <c r="G13" i="31"/>
  <c r="AA55" i="42"/>
  <c r="Z55" i="42"/>
  <c r="Y55" i="42"/>
  <c r="X55" i="42"/>
  <c r="W55" i="42"/>
  <c r="V55" i="42"/>
  <c r="U55" i="42"/>
  <c r="T55" i="42"/>
  <c r="S55" i="42"/>
  <c r="R55" i="42"/>
  <c r="Q55" i="42"/>
  <c r="P55" i="42"/>
  <c r="O55" i="42"/>
  <c r="N55" i="42"/>
  <c r="M55" i="42"/>
  <c r="L55" i="42"/>
  <c r="K55" i="42"/>
  <c r="J55" i="42"/>
  <c r="I55" i="42"/>
  <c r="H55" i="42"/>
  <c r="G55" i="42"/>
  <c r="F55" i="42"/>
  <c r="E55" i="42"/>
  <c r="D55" i="42"/>
  <c r="C55" i="42"/>
  <c r="B55" i="42"/>
  <c r="A55" i="42"/>
  <c r="AA54" i="42"/>
  <c r="Z54" i="42"/>
  <c r="Y54" i="42"/>
  <c r="X54" i="42"/>
  <c r="W54" i="42"/>
  <c r="V54" i="42"/>
  <c r="U54" i="42"/>
  <c r="T54" i="42"/>
  <c r="S54" i="42"/>
  <c r="R54" i="42"/>
  <c r="Q54" i="42"/>
  <c r="P54" i="42"/>
  <c r="O54" i="42"/>
  <c r="N54" i="42"/>
  <c r="M54" i="42"/>
  <c r="L54" i="42"/>
  <c r="K54" i="42"/>
  <c r="J54" i="42"/>
  <c r="I54" i="42"/>
  <c r="H54" i="42"/>
  <c r="G54" i="42"/>
  <c r="F54" i="42"/>
  <c r="E54" i="42"/>
  <c r="D54" i="42"/>
  <c r="C54" i="42"/>
  <c r="B54" i="42"/>
  <c r="A54" i="42"/>
  <c r="AA53" i="42"/>
  <c r="Z53" i="42"/>
  <c r="Y53" i="42"/>
  <c r="X53" i="42"/>
  <c r="W53" i="42"/>
  <c r="V53" i="42"/>
  <c r="U53" i="42"/>
  <c r="T53" i="42"/>
  <c r="S53" i="42"/>
  <c r="R53" i="42"/>
  <c r="Q53" i="42"/>
  <c r="P53" i="42"/>
  <c r="O53" i="42"/>
  <c r="N53" i="42"/>
  <c r="M53" i="42"/>
  <c r="L53" i="42"/>
  <c r="K53" i="42"/>
  <c r="J53" i="42"/>
  <c r="I53" i="42"/>
  <c r="H53" i="42"/>
  <c r="G53" i="42"/>
  <c r="F53" i="42"/>
  <c r="E53" i="42"/>
  <c r="D53" i="42"/>
  <c r="C53" i="42"/>
  <c r="B53" i="42"/>
  <c r="A53" i="42"/>
  <c r="AA52" i="42"/>
  <c r="Z52" i="42"/>
  <c r="Y52" i="42"/>
  <c r="X52" i="42"/>
  <c r="W52" i="42"/>
  <c r="V52" i="42"/>
  <c r="U52" i="42"/>
  <c r="T52" i="42"/>
  <c r="S52" i="42"/>
  <c r="R52" i="42"/>
  <c r="Q52" i="42"/>
  <c r="P52" i="42"/>
  <c r="O52" i="42"/>
  <c r="N52" i="42"/>
  <c r="M52" i="42"/>
  <c r="L52" i="42"/>
  <c r="K52" i="42"/>
  <c r="J52" i="42"/>
  <c r="I52" i="42"/>
  <c r="H52" i="42"/>
  <c r="G52" i="42"/>
  <c r="F52" i="42"/>
  <c r="E52" i="42"/>
  <c r="D52" i="42"/>
  <c r="C52" i="42"/>
  <c r="B52" i="42"/>
  <c r="A52" i="42"/>
  <c r="AA51" i="42"/>
  <c r="Z51" i="42"/>
  <c r="Y51" i="42"/>
  <c r="X51" i="42"/>
  <c r="W51" i="42"/>
  <c r="V51" i="42"/>
  <c r="U51" i="42"/>
  <c r="T51" i="42"/>
  <c r="S51" i="42"/>
  <c r="R51" i="42"/>
  <c r="Q51" i="42"/>
  <c r="P51" i="42"/>
  <c r="O51" i="42"/>
  <c r="N51" i="42"/>
  <c r="M51" i="42"/>
  <c r="L51" i="42"/>
  <c r="K51" i="42"/>
  <c r="J51" i="42"/>
  <c r="I51" i="42"/>
  <c r="H51" i="42"/>
  <c r="G51" i="42"/>
  <c r="F51" i="42"/>
  <c r="E51" i="42"/>
  <c r="D51" i="42"/>
  <c r="C51" i="42"/>
  <c r="B51" i="42"/>
  <c r="A51" i="42"/>
  <c r="AA50" i="42"/>
  <c r="Z50" i="42"/>
  <c r="Y50" i="42"/>
  <c r="X50" i="42"/>
  <c r="W50" i="42"/>
  <c r="V50" i="42"/>
  <c r="U50" i="42"/>
  <c r="T50" i="42"/>
  <c r="S50" i="42"/>
  <c r="R50" i="42"/>
  <c r="Q50" i="42"/>
  <c r="P50" i="42"/>
  <c r="O50" i="42"/>
  <c r="N50" i="42"/>
  <c r="M50" i="42"/>
  <c r="L50" i="42"/>
  <c r="K50" i="42"/>
  <c r="J50" i="42"/>
  <c r="I50" i="42"/>
  <c r="H50" i="42"/>
  <c r="G50" i="42"/>
  <c r="F50" i="42"/>
  <c r="E50" i="42"/>
  <c r="D50" i="42"/>
  <c r="C50" i="42"/>
  <c r="B50" i="42"/>
  <c r="A50" i="42"/>
  <c r="AA49" i="42"/>
  <c r="Z49" i="42"/>
  <c r="Y49" i="42"/>
  <c r="X49" i="42"/>
  <c r="W49" i="42"/>
  <c r="V49" i="42"/>
  <c r="U49" i="42"/>
  <c r="T49" i="42"/>
  <c r="S49" i="42"/>
  <c r="R49" i="42"/>
  <c r="Q49" i="42"/>
  <c r="P49" i="42"/>
  <c r="O49" i="42"/>
  <c r="N49" i="42"/>
  <c r="M49" i="42"/>
  <c r="L49" i="42"/>
  <c r="K49" i="42"/>
  <c r="J49" i="42"/>
  <c r="I49" i="42"/>
  <c r="H49" i="42"/>
  <c r="G49" i="42"/>
  <c r="F49" i="42"/>
  <c r="E49" i="42"/>
  <c r="D49" i="42"/>
  <c r="C49" i="42"/>
  <c r="B49" i="42"/>
  <c r="A49" i="42"/>
  <c r="AA48" i="42"/>
  <c r="Z48" i="42"/>
  <c r="Y48" i="42"/>
  <c r="X48" i="42"/>
  <c r="W48" i="42"/>
  <c r="V48" i="42"/>
  <c r="U48" i="42"/>
  <c r="T48" i="42"/>
  <c r="S48" i="42"/>
  <c r="R48" i="42"/>
  <c r="Q48" i="42"/>
  <c r="P48" i="42"/>
  <c r="O48" i="42"/>
  <c r="N48" i="42"/>
  <c r="M48" i="42"/>
  <c r="L48" i="42"/>
  <c r="K48" i="42"/>
  <c r="J48" i="42"/>
  <c r="I48" i="42"/>
  <c r="H48" i="42"/>
  <c r="G48" i="42"/>
  <c r="F48" i="42"/>
  <c r="E48" i="42"/>
  <c r="D48" i="42"/>
  <c r="C48" i="42"/>
  <c r="B48" i="42"/>
  <c r="A48" i="42"/>
  <c r="AA47" i="42"/>
  <c r="Z47" i="42"/>
  <c r="Y47" i="42"/>
  <c r="X47" i="42"/>
  <c r="W47" i="42"/>
  <c r="V47" i="42"/>
  <c r="U47" i="42"/>
  <c r="T47" i="42"/>
  <c r="S47" i="42"/>
  <c r="R47" i="42"/>
  <c r="Q47" i="42"/>
  <c r="P47" i="42"/>
  <c r="O47" i="42"/>
  <c r="N47" i="42"/>
  <c r="M47" i="42"/>
  <c r="L47" i="42"/>
  <c r="K47" i="42"/>
  <c r="J47" i="42"/>
  <c r="I47" i="42"/>
  <c r="H47" i="42"/>
  <c r="G47" i="42"/>
  <c r="F47" i="42"/>
  <c r="E47" i="42"/>
  <c r="D47" i="42"/>
  <c r="C47" i="42"/>
  <c r="B47" i="42"/>
  <c r="A47" i="42"/>
  <c r="AA46" i="42"/>
  <c r="Z46" i="42"/>
  <c r="Y46" i="42"/>
  <c r="X46" i="42"/>
  <c r="W46" i="42"/>
  <c r="V46" i="42"/>
  <c r="U46" i="42"/>
  <c r="T46" i="42"/>
  <c r="S46" i="42"/>
  <c r="R46" i="42"/>
  <c r="Q46" i="42"/>
  <c r="P46" i="42"/>
  <c r="O46" i="42"/>
  <c r="N46" i="42"/>
  <c r="M46" i="42"/>
  <c r="L46" i="42"/>
  <c r="K46" i="42"/>
  <c r="J46" i="42"/>
  <c r="I46" i="42"/>
  <c r="H46" i="42"/>
  <c r="G46" i="42"/>
  <c r="F46" i="42"/>
  <c r="E46" i="42"/>
  <c r="D46" i="42"/>
  <c r="C46" i="42"/>
  <c r="B46" i="42"/>
  <c r="A46" i="42"/>
  <c r="AA45" i="42"/>
  <c r="Z45" i="42"/>
  <c r="Y45" i="42"/>
  <c r="X45" i="42"/>
  <c r="W45" i="42"/>
  <c r="V45" i="42"/>
  <c r="U45" i="42"/>
  <c r="T45" i="42"/>
  <c r="S45" i="42"/>
  <c r="R45" i="42"/>
  <c r="Q45" i="42"/>
  <c r="P45" i="42"/>
  <c r="O45" i="42"/>
  <c r="N45" i="42"/>
  <c r="M45" i="42"/>
  <c r="L45" i="42"/>
  <c r="K45" i="42"/>
  <c r="J45" i="42"/>
  <c r="I45" i="42"/>
  <c r="H45" i="42"/>
  <c r="G45" i="42"/>
  <c r="F45" i="42"/>
  <c r="E45" i="42"/>
  <c r="D45" i="42"/>
  <c r="C45" i="42"/>
  <c r="B45" i="42"/>
  <c r="A45" i="42"/>
  <c r="AA44" i="42"/>
  <c r="Z44" i="42"/>
  <c r="Y44" i="42"/>
  <c r="X44" i="42"/>
  <c r="W44" i="42"/>
  <c r="V44" i="42"/>
  <c r="U44" i="42"/>
  <c r="T44" i="42"/>
  <c r="S44" i="42"/>
  <c r="R44" i="42"/>
  <c r="Q44" i="42"/>
  <c r="P44" i="42"/>
  <c r="O44" i="42"/>
  <c r="N44" i="42"/>
  <c r="M44" i="42"/>
  <c r="L44" i="42"/>
  <c r="K44" i="42"/>
  <c r="J44" i="42"/>
  <c r="I44" i="42"/>
  <c r="H44" i="42"/>
  <c r="G44" i="42"/>
  <c r="F44" i="42"/>
  <c r="E44" i="42"/>
  <c r="D44" i="42"/>
  <c r="C44" i="42"/>
  <c r="B44" i="42"/>
  <c r="A44" i="42"/>
  <c r="AA43" i="42"/>
  <c r="Z43" i="42"/>
  <c r="Y43" i="42"/>
  <c r="X43" i="42"/>
  <c r="W43" i="42"/>
  <c r="V43" i="42"/>
  <c r="U43" i="42"/>
  <c r="T43" i="42"/>
  <c r="S43" i="42"/>
  <c r="R43" i="42"/>
  <c r="Q43" i="42"/>
  <c r="P43" i="42"/>
  <c r="O43" i="42"/>
  <c r="N43" i="42"/>
  <c r="M43" i="42"/>
  <c r="L43" i="42"/>
  <c r="K43" i="42"/>
  <c r="J43" i="42"/>
  <c r="I43" i="42"/>
  <c r="H43" i="42"/>
  <c r="G43" i="42"/>
  <c r="F43" i="42"/>
  <c r="E43" i="42"/>
  <c r="D43" i="42"/>
  <c r="C43" i="42"/>
  <c r="B43" i="42"/>
  <c r="A43" i="42"/>
  <c r="AA42" i="42"/>
  <c r="Z42" i="42"/>
  <c r="Y42" i="42"/>
  <c r="X42" i="42"/>
  <c r="W42" i="42"/>
  <c r="V42" i="42"/>
  <c r="U42" i="42"/>
  <c r="T42" i="42"/>
  <c r="S42" i="42"/>
  <c r="R42" i="42"/>
  <c r="Q42" i="42"/>
  <c r="P42" i="42"/>
  <c r="O42" i="42"/>
  <c r="N42" i="42"/>
  <c r="M42" i="42"/>
  <c r="L42" i="42"/>
  <c r="K42" i="42"/>
  <c r="J42" i="42"/>
  <c r="I42" i="42"/>
  <c r="H42" i="42"/>
  <c r="G42" i="42"/>
  <c r="F42" i="42"/>
  <c r="E42" i="42"/>
  <c r="D42" i="42"/>
  <c r="C42" i="42"/>
  <c r="B42" i="42"/>
  <c r="A42" i="42"/>
  <c r="AA41" i="42"/>
  <c r="Z41" i="42"/>
  <c r="Y41" i="42"/>
  <c r="X41" i="42"/>
  <c r="W41" i="42"/>
  <c r="V41" i="42"/>
  <c r="U41" i="42"/>
  <c r="T41" i="42"/>
  <c r="S41" i="42"/>
  <c r="R41" i="42"/>
  <c r="Q41" i="42"/>
  <c r="P41" i="42"/>
  <c r="O41" i="42"/>
  <c r="N41" i="42"/>
  <c r="M41" i="42"/>
  <c r="L41" i="42"/>
  <c r="K41" i="42"/>
  <c r="J41" i="42"/>
  <c r="I41" i="42"/>
  <c r="H41" i="42"/>
  <c r="G41" i="42"/>
  <c r="F41" i="42"/>
  <c r="E41" i="42"/>
  <c r="D41" i="42"/>
  <c r="C41" i="42"/>
  <c r="B41" i="42"/>
  <c r="A41" i="42"/>
  <c r="AA40" i="42"/>
  <c r="Z40" i="42"/>
  <c r="Y40" i="42"/>
  <c r="X40" i="42"/>
  <c r="W40" i="42"/>
  <c r="V40" i="42"/>
  <c r="U40" i="42"/>
  <c r="T40" i="42"/>
  <c r="S40" i="42"/>
  <c r="R40" i="42"/>
  <c r="Q40" i="42"/>
  <c r="P40" i="42"/>
  <c r="O40" i="42"/>
  <c r="N40" i="42"/>
  <c r="M40" i="42"/>
  <c r="L40" i="42"/>
  <c r="K40" i="42"/>
  <c r="J40" i="42"/>
  <c r="I40" i="42"/>
  <c r="H40" i="42"/>
  <c r="G40" i="42"/>
  <c r="F40" i="42"/>
  <c r="E40" i="42"/>
  <c r="D40" i="42"/>
  <c r="C40" i="42"/>
  <c r="B40" i="42"/>
  <c r="A40" i="42"/>
  <c r="AA39" i="42"/>
  <c r="Z39" i="42"/>
  <c r="Y39" i="42"/>
  <c r="X39" i="42"/>
  <c r="W39" i="42"/>
  <c r="V39" i="42"/>
  <c r="U39" i="42"/>
  <c r="T39" i="42"/>
  <c r="S39" i="42"/>
  <c r="R39" i="42"/>
  <c r="Q39" i="42"/>
  <c r="P39" i="42"/>
  <c r="O39" i="42"/>
  <c r="N39" i="42"/>
  <c r="M39" i="42"/>
  <c r="L39" i="42"/>
  <c r="K39" i="42"/>
  <c r="J39" i="42"/>
  <c r="I39" i="42"/>
  <c r="H39" i="42"/>
  <c r="G39" i="42"/>
  <c r="F39" i="42"/>
  <c r="E39" i="42"/>
  <c r="D39" i="42"/>
  <c r="C39" i="42"/>
  <c r="B39" i="42"/>
  <c r="A39" i="42"/>
  <c r="AA38" i="42"/>
  <c r="Z38" i="42"/>
  <c r="Y38" i="42"/>
  <c r="X38" i="42"/>
  <c r="W38" i="42"/>
  <c r="V38" i="42"/>
  <c r="U38" i="42"/>
  <c r="T38" i="42"/>
  <c r="S38" i="42"/>
  <c r="R38" i="42"/>
  <c r="Q38" i="42"/>
  <c r="P38" i="42"/>
  <c r="O38" i="42"/>
  <c r="N38" i="42"/>
  <c r="M38" i="42"/>
  <c r="L38" i="42"/>
  <c r="K38" i="42"/>
  <c r="J38" i="42"/>
  <c r="I38" i="42"/>
  <c r="H38" i="42"/>
  <c r="G38" i="42"/>
  <c r="F38" i="42"/>
  <c r="E38" i="42"/>
  <c r="D38" i="42"/>
  <c r="C38" i="42"/>
  <c r="B38" i="42"/>
  <c r="A38" i="42"/>
  <c r="AA37" i="42"/>
  <c r="Z37" i="42"/>
  <c r="Y37" i="42"/>
  <c r="X37" i="42"/>
  <c r="W37" i="42"/>
  <c r="V37" i="42"/>
  <c r="U37" i="42"/>
  <c r="T37" i="42"/>
  <c r="S37" i="42"/>
  <c r="R37" i="42"/>
  <c r="Q37" i="42"/>
  <c r="P37" i="42"/>
  <c r="O37" i="42"/>
  <c r="N37" i="42"/>
  <c r="M37" i="42"/>
  <c r="L37" i="42"/>
  <c r="K37" i="42"/>
  <c r="J37" i="42"/>
  <c r="I37" i="42"/>
  <c r="H37" i="42"/>
  <c r="G37" i="42"/>
  <c r="F37" i="42"/>
  <c r="E37" i="42"/>
  <c r="D37" i="42"/>
  <c r="C37" i="42"/>
  <c r="B37" i="42"/>
  <c r="A37" i="42"/>
  <c r="AA36" i="42"/>
  <c r="Z36" i="42"/>
  <c r="Y36" i="42"/>
  <c r="X36" i="42"/>
  <c r="W36" i="42"/>
  <c r="V36" i="42"/>
  <c r="U36" i="42"/>
  <c r="T36" i="42"/>
  <c r="S36" i="42"/>
  <c r="R36" i="42"/>
  <c r="Q36" i="42"/>
  <c r="P36" i="42"/>
  <c r="O36" i="42"/>
  <c r="N36" i="42"/>
  <c r="M36" i="42"/>
  <c r="L36" i="42"/>
  <c r="K36" i="42"/>
  <c r="J36" i="42"/>
  <c r="I36" i="42"/>
  <c r="H36" i="42"/>
  <c r="G36" i="42"/>
  <c r="F36" i="42"/>
  <c r="E36" i="42"/>
  <c r="D36" i="42"/>
  <c r="C36" i="42"/>
  <c r="B36" i="42"/>
  <c r="A36" i="42"/>
  <c r="AA35" i="42"/>
  <c r="Z35" i="42"/>
  <c r="Y35" i="42"/>
  <c r="X35" i="42"/>
  <c r="W35" i="42"/>
  <c r="V35" i="42"/>
  <c r="U35" i="42"/>
  <c r="T35" i="42"/>
  <c r="S35" i="42"/>
  <c r="R35" i="42"/>
  <c r="Q35" i="42"/>
  <c r="P35" i="42"/>
  <c r="O35" i="42"/>
  <c r="N35" i="42"/>
  <c r="M35" i="42"/>
  <c r="L35" i="42"/>
  <c r="K35" i="42"/>
  <c r="J35" i="42"/>
  <c r="I35" i="42"/>
  <c r="H35" i="42"/>
  <c r="G35" i="42"/>
  <c r="F35" i="42"/>
  <c r="E35" i="42"/>
  <c r="D35" i="42"/>
  <c r="C35" i="42"/>
  <c r="B35" i="42"/>
  <c r="A35" i="42"/>
  <c r="AA34" i="42"/>
  <c r="Z34" i="42"/>
  <c r="Y34" i="42"/>
  <c r="X34" i="42"/>
  <c r="W34" i="42"/>
  <c r="V34" i="42"/>
  <c r="U34" i="42"/>
  <c r="T34" i="42"/>
  <c r="S34" i="42"/>
  <c r="R34" i="42"/>
  <c r="Q34" i="42"/>
  <c r="P34" i="42"/>
  <c r="O34" i="42"/>
  <c r="N34" i="42"/>
  <c r="M34" i="42"/>
  <c r="L34" i="42"/>
  <c r="K34" i="42"/>
  <c r="J34" i="42"/>
  <c r="I34" i="42"/>
  <c r="H34" i="42"/>
  <c r="G34" i="42"/>
  <c r="F34" i="42"/>
  <c r="E34" i="42"/>
  <c r="D34" i="42"/>
  <c r="C34" i="42"/>
  <c r="B34" i="42"/>
  <c r="A34" i="42"/>
  <c r="AA33" i="42"/>
  <c r="Z33" i="42"/>
  <c r="Y33" i="42"/>
  <c r="X33" i="42"/>
  <c r="W33" i="42"/>
  <c r="V33" i="42"/>
  <c r="U33" i="42"/>
  <c r="T33" i="42"/>
  <c r="S33" i="42"/>
  <c r="R33" i="42"/>
  <c r="Q33" i="42"/>
  <c r="P33" i="42"/>
  <c r="O33" i="42"/>
  <c r="N33" i="42"/>
  <c r="M33" i="42"/>
  <c r="L33" i="42"/>
  <c r="K33" i="42"/>
  <c r="J33" i="42"/>
  <c r="I33" i="42"/>
  <c r="H33" i="42"/>
  <c r="G33" i="42"/>
  <c r="F33" i="42"/>
  <c r="E33" i="42"/>
  <c r="D33" i="42"/>
  <c r="C33" i="42"/>
  <c r="B33" i="42"/>
  <c r="A33" i="42"/>
  <c r="AA32" i="42"/>
  <c r="Z32" i="42"/>
  <c r="Y32" i="42"/>
  <c r="X32" i="42"/>
  <c r="W32" i="42"/>
  <c r="V32" i="42"/>
  <c r="U32" i="42"/>
  <c r="T32" i="42"/>
  <c r="S32" i="42"/>
  <c r="R32" i="42"/>
  <c r="Q32" i="42"/>
  <c r="P32" i="42"/>
  <c r="O32" i="42"/>
  <c r="N32" i="42"/>
  <c r="M32" i="42"/>
  <c r="L32" i="42"/>
  <c r="K32" i="42"/>
  <c r="J32" i="42"/>
  <c r="I32" i="42"/>
  <c r="H32" i="42"/>
  <c r="G32" i="42"/>
  <c r="F32" i="42"/>
  <c r="E32" i="42"/>
  <c r="D32" i="42"/>
  <c r="C32" i="42"/>
  <c r="B32" i="42"/>
  <c r="A32" i="42"/>
  <c r="AA31" i="42"/>
  <c r="Z31" i="42"/>
  <c r="Y31" i="42"/>
  <c r="X31" i="42"/>
  <c r="W31" i="42"/>
  <c r="V31" i="42"/>
  <c r="U31" i="42"/>
  <c r="T31" i="42"/>
  <c r="S31" i="42"/>
  <c r="R31" i="42"/>
  <c r="Q31" i="42"/>
  <c r="P31" i="42"/>
  <c r="O31" i="42"/>
  <c r="N31" i="42"/>
  <c r="M31" i="42"/>
  <c r="L31" i="42"/>
  <c r="K31" i="42"/>
  <c r="J31" i="42"/>
  <c r="I31" i="42"/>
  <c r="H31" i="42"/>
  <c r="G31" i="42"/>
  <c r="F31" i="42"/>
  <c r="E31" i="42"/>
  <c r="D31" i="42"/>
  <c r="C31" i="42"/>
  <c r="B31" i="42"/>
  <c r="A31" i="42"/>
  <c r="AA30" i="42"/>
  <c r="Z30" i="42"/>
  <c r="Y30" i="42"/>
  <c r="X30" i="42"/>
  <c r="W30" i="42"/>
  <c r="V30" i="42"/>
  <c r="U30" i="42"/>
  <c r="T30" i="42"/>
  <c r="S30" i="42"/>
  <c r="R30" i="42"/>
  <c r="Q30" i="42"/>
  <c r="P30" i="42"/>
  <c r="O30" i="42"/>
  <c r="N30" i="42"/>
  <c r="M30" i="42"/>
  <c r="L30" i="42"/>
  <c r="K30" i="42"/>
  <c r="J30" i="42"/>
  <c r="I30" i="42"/>
  <c r="H30" i="42"/>
  <c r="G30" i="42"/>
  <c r="F30" i="42"/>
  <c r="E30" i="42"/>
  <c r="D30" i="42"/>
  <c r="C30" i="42"/>
  <c r="B30" i="42"/>
  <c r="A30" i="42"/>
  <c r="AA29" i="42"/>
  <c r="Z29" i="42"/>
  <c r="Y29" i="42"/>
  <c r="X29" i="42"/>
  <c r="W29" i="42"/>
  <c r="V29" i="42"/>
  <c r="U29" i="42"/>
  <c r="T29" i="42"/>
  <c r="S29" i="42"/>
  <c r="R29" i="42"/>
  <c r="Q29" i="42"/>
  <c r="P29" i="42"/>
  <c r="O29" i="42"/>
  <c r="N29" i="42"/>
  <c r="M29" i="42"/>
  <c r="L29" i="42"/>
  <c r="K29" i="42"/>
  <c r="J29" i="42"/>
  <c r="I29" i="42"/>
  <c r="H29" i="42"/>
  <c r="G29" i="42"/>
  <c r="F29" i="42"/>
  <c r="E29" i="42"/>
  <c r="D29" i="42"/>
  <c r="C29" i="42"/>
  <c r="B29" i="42"/>
  <c r="A29" i="42"/>
  <c r="AA28" i="42"/>
  <c r="Z28" i="42"/>
  <c r="Y28" i="42"/>
  <c r="X28" i="42"/>
  <c r="W28" i="42"/>
  <c r="V28" i="42"/>
  <c r="U28" i="42"/>
  <c r="T28" i="42"/>
  <c r="S28" i="42"/>
  <c r="R28" i="42"/>
  <c r="Q28" i="42"/>
  <c r="P28" i="42"/>
  <c r="O28" i="42"/>
  <c r="N28" i="42"/>
  <c r="M28" i="42"/>
  <c r="L28" i="42"/>
  <c r="K28" i="42"/>
  <c r="J28" i="42"/>
  <c r="I28" i="42"/>
  <c r="H28" i="42"/>
  <c r="G28" i="42"/>
  <c r="F28" i="42"/>
  <c r="E28" i="42"/>
  <c r="D28" i="42"/>
  <c r="C28" i="42"/>
  <c r="B28" i="42"/>
  <c r="A28" i="42"/>
  <c r="AA27" i="42"/>
  <c r="Z27" i="42"/>
  <c r="Y27" i="42"/>
  <c r="X27" i="42"/>
  <c r="W27" i="42"/>
  <c r="V27" i="42"/>
  <c r="U27" i="42"/>
  <c r="T27" i="42"/>
  <c r="S27" i="42"/>
  <c r="R27" i="42"/>
  <c r="Q27" i="42"/>
  <c r="P27" i="42"/>
  <c r="O27" i="42"/>
  <c r="N27" i="42"/>
  <c r="M27" i="42"/>
  <c r="L27" i="42"/>
  <c r="K27" i="42"/>
  <c r="J27" i="42"/>
  <c r="I27" i="42"/>
  <c r="H27" i="42"/>
  <c r="G27" i="42"/>
  <c r="F27" i="42"/>
  <c r="E27" i="42"/>
  <c r="D27" i="42"/>
  <c r="C27" i="42"/>
  <c r="B27" i="42"/>
  <c r="A27" i="42"/>
  <c r="AA26" i="42"/>
  <c r="Z26" i="42"/>
  <c r="Y26" i="42"/>
  <c r="X26" i="42"/>
  <c r="W26" i="42"/>
  <c r="V26" i="42"/>
  <c r="U26" i="42"/>
  <c r="T26" i="42"/>
  <c r="S26" i="42"/>
  <c r="R26" i="42"/>
  <c r="Q26" i="42"/>
  <c r="P26" i="42"/>
  <c r="O26" i="42"/>
  <c r="N26" i="42"/>
  <c r="M26" i="42"/>
  <c r="L26" i="42"/>
  <c r="K26" i="42"/>
  <c r="J26" i="42"/>
  <c r="I26" i="42"/>
  <c r="H26" i="42"/>
  <c r="G26" i="42"/>
  <c r="F26" i="42"/>
  <c r="E26" i="42"/>
  <c r="D26" i="42"/>
  <c r="C26" i="42"/>
  <c r="B26" i="42"/>
  <c r="A26" i="42"/>
  <c r="AA25" i="42"/>
  <c r="Z25" i="42"/>
  <c r="Y25" i="42"/>
  <c r="X25" i="42"/>
  <c r="W25" i="42"/>
  <c r="V25" i="42"/>
  <c r="U25" i="42"/>
  <c r="T25" i="42"/>
  <c r="S25" i="42"/>
  <c r="R25" i="42"/>
  <c r="Q25" i="42"/>
  <c r="P25" i="42"/>
  <c r="O25" i="42"/>
  <c r="N25" i="42"/>
  <c r="M25" i="42"/>
  <c r="L25" i="42"/>
  <c r="K25" i="42"/>
  <c r="J25" i="42"/>
  <c r="I25" i="42"/>
  <c r="H25" i="42"/>
  <c r="G25" i="42"/>
  <c r="F25" i="42"/>
  <c r="E25" i="42"/>
  <c r="D25" i="42"/>
  <c r="C25" i="42"/>
  <c r="B25" i="42"/>
  <c r="A25" i="42"/>
  <c r="AA24" i="42"/>
  <c r="Z24" i="42"/>
  <c r="Y24" i="42"/>
  <c r="X24" i="42"/>
  <c r="W24" i="42"/>
  <c r="V24" i="42"/>
  <c r="U24" i="42"/>
  <c r="T24" i="42"/>
  <c r="S24" i="42"/>
  <c r="R24" i="42"/>
  <c r="Q24" i="42"/>
  <c r="P24" i="42"/>
  <c r="O24" i="42"/>
  <c r="N24" i="42"/>
  <c r="M24" i="42"/>
  <c r="L24" i="42"/>
  <c r="K24" i="42"/>
  <c r="J24" i="42"/>
  <c r="I24" i="42"/>
  <c r="H24" i="42"/>
  <c r="G24" i="42"/>
  <c r="F24" i="42"/>
  <c r="E24" i="42"/>
  <c r="D24" i="42"/>
  <c r="C24" i="42"/>
  <c r="B24" i="42"/>
  <c r="A24" i="42"/>
  <c r="AA23" i="42"/>
  <c r="Z23" i="42"/>
  <c r="Y23" i="42"/>
  <c r="X23" i="42"/>
  <c r="W23" i="42"/>
  <c r="V23" i="42"/>
  <c r="U23" i="42"/>
  <c r="T23" i="42"/>
  <c r="S23" i="42"/>
  <c r="R23" i="42"/>
  <c r="Q23" i="42"/>
  <c r="P23" i="42"/>
  <c r="O23" i="42"/>
  <c r="N23" i="42"/>
  <c r="M23" i="42"/>
  <c r="L23" i="42"/>
  <c r="K23" i="42"/>
  <c r="J23" i="42"/>
  <c r="I23" i="42"/>
  <c r="H23" i="42"/>
  <c r="G23" i="42"/>
  <c r="F23" i="42"/>
  <c r="E23" i="42"/>
  <c r="D23" i="42"/>
  <c r="C23" i="42"/>
  <c r="B23" i="42"/>
  <c r="A23" i="42"/>
  <c r="AA22" i="42"/>
  <c r="Z22" i="42"/>
  <c r="Y22" i="42"/>
  <c r="X22" i="42"/>
  <c r="W22" i="42"/>
  <c r="V22" i="42"/>
  <c r="U22" i="42"/>
  <c r="T22" i="42"/>
  <c r="S22" i="42"/>
  <c r="R22" i="42"/>
  <c r="Q22" i="42"/>
  <c r="P22" i="42"/>
  <c r="O22" i="42"/>
  <c r="N22" i="42"/>
  <c r="M22" i="42"/>
  <c r="L22" i="42"/>
  <c r="K22" i="42"/>
  <c r="J22" i="42"/>
  <c r="I22" i="42"/>
  <c r="H22" i="42"/>
  <c r="G22" i="42"/>
  <c r="F22" i="42"/>
  <c r="E22" i="42"/>
  <c r="D22" i="42"/>
  <c r="C22" i="42"/>
  <c r="B22" i="42"/>
  <c r="A22" i="42"/>
  <c r="AA21" i="42"/>
  <c r="Z21" i="42"/>
  <c r="Y21" i="42"/>
  <c r="X21" i="42"/>
  <c r="W21" i="42"/>
  <c r="V21" i="42"/>
  <c r="U21" i="42"/>
  <c r="T21" i="42"/>
  <c r="S21" i="42"/>
  <c r="R21" i="42"/>
  <c r="Q21" i="42"/>
  <c r="P21" i="42"/>
  <c r="O21" i="42"/>
  <c r="N21" i="42"/>
  <c r="M21" i="42"/>
  <c r="L21" i="42"/>
  <c r="K21" i="42"/>
  <c r="J21" i="42"/>
  <c r="I21" i="42"/>
  <c r="H21" i="42"/>
  <c r="G21" i="42"/>
  <c r="F21" i="42"/>
  <c r="E21" i="42"/>
  <c r="D21" i="42"/>
  <c r="C21" i="42"/>
  <c r="B21" i="42"/>
  <c r="A21" i="42"/>
  <c r="AA20" i="42"/>
  <c r="Z20" i="42"/>
  <c r="Y20" i="42"/>
  <c r="X20" i="42"/>
  <c r="W20" i="42"/>
  <c r="V20" i="42"/>
  <c r="U20" i="42"/>
  <c r="T20" i="42"/>
  <c r="S20" i="42"/>
  <c r="R20" i="42"/>
  <c r="Q20" i="42"/>
  <c r="P20" i="42"/>
  <c r="O20" i="42"/>
  <c r="N20" i="42"/>
  <c r="M20" i="42"/>
  <c r="L20" i="42"/>
  <c r="K20" i="42"/>
  <c r="J20" i="42"/>
  <c r="I20" i="42"/>
  <c r="H20" i="42"/>
  <c r="G20" i="42"/>
  <c r="F20" i="42"/>
  <c r="E20" i="42"/>
  <c r="D20" i="42"/>
  <c r="C20" i="42"/>
  <c r="B20" i="42"/>
  <c r="A20" i="42"/>
  <c r="AA19" i="42"/>
  <c r="Z19" i="42"/>
  <c r="Y19" i="42"/>
  <c r="X19" i="42"/>
  <c r="W19" i="42"/>
  <c r="V19" i="42"/>
  <c r="U19" i="42"/>
  <c r="T19" i="42"/>
  <c r="S19" i="42"/>
  <c r="R19" i="42"/>
  <c r="Q19" i="42"/>
  <c r="P19" i="42"/>
  <c r="O19" i="42"/>
  <c r="N19" i="42"/>
  <c r="M19" i="42"/>
  <c r="L19" i="42"/>
  <c r="K19" i="42"/>
  <c r="J19" i="42"/>
  <c r="I19" i="42"/>
  <c r="H19" i="42"/>
  <c r="G19" i="42"/>
  <c r="F19" i="42"/>
  <c r="E19" i="42"/>
  <c r="D19" i="42"/>
  <c r="C19" i="42"/>
  <c r="B19" i="42"/>
  <c r="A19" i="42"/>
  <c r="AA18" i="42"/>
  <c r="Z18" i="42"/>
  <c r="Y18" i="42"/>
  <c r="X18" i="42"/>
  <c r="W18" i="42"/>
  <c r="V18" i="42"/>
  <c r="U18" i="42"/>
  <c r="T18" i="42"/>
  <c r="S18" i="42"/>
  <c r="R18" i="42"/>
  <c r="Q18" i="42"/>
  <c r="P18" i="42"/>
  <c r="O18" i="42"/>
  <c r="N18" i="42"/>
  <c r="M18" i="42"/>
  <c r="L18" i="42"/>
  <c r="K18" i="42"/>
  <c r="J18" i="42"/>
  <c r="I18" i="42"/>
  <c r="H18" i="42"/>
  <c r="G18" i="42"/>
  <c r="F18" i="42"/>
  <c r="E18" i="42"/>
  <c r="D18" i="42"/>
  <c r="C18" i="42"/>
  <c r="B18" i="42"/>
  <c r="A18" i="42"/>
  <c r="AA17" i="42"/>
  <c r="Z17" i="42"/>
  <c r="Y17" i="42"/>
  <c r="X17" i="42"/>
  <c r="W17" i="42"/>
  <c r="V17" i="42"/>
  <c r="U17" i="42"/>
  <c r="T17" i="42"/>
  <c r="S17" i="42"/>
  <c r="R17" i="42"/>
  <c r="Q17" i="42"/>
  <c r="P17" i="42"/>
  <c r="O17" i="42"/>
  <c r="N17" i="42"/>
  <c r="M17" i="42"/>
  <c r="L17" i="42"/>
  <c r="K17" i="42"/>
  <c r="J17" i="42"/>
  <c r="I17" i="42"/>
  <c r="H17" i="42"/>
  <c r="G17" i="42"/>
  <c r="F17" i="42"/>
  <c r="E17" i="42"/>
  <c r="D17" i="42"/>
  <c r="C17" i="42"/>
  <c r="B17" i="42"/>
  <c r="A17" i="42"/>
  <c r="AA16" i="42"/>
  <c r="Z16" i="42"/>
  <c r="Y16" i="42"/>
  <c r="X16" i="42"/>
  <c r="W16" i="42"/>
  <c r="V16" i="42"/>
  <c r="U16" i="42"/>
  <c r="T16" i="42"/>
  <c r="S16" i="42"/>
  <c r="R16" i="42"/>
  <c r="Q16" i="42"/>
  <c r="P16" i="42"/>
  <c r="O16" i="42"/>
  <c r="N16" i="42"/>
  <c r="M16" i="42"/>
  <c r="L16" i="42"/>
  <c r="K16" i="42"/>
  <c r="J16" i="42"/>
  <c r="I16" i="42"/>
  <c r="H16" i="42"/>
  <c r="G16" i="42"/>
  <c r="F16" i="42"/>
  <c r="E16" i="42"/>
  <c r="D16" i="42"/>
  <c r="C16" i="42"/>
  <c r="B16" i="42"/>
  <c r="A16" i="42"/>
  <c r="H14" i="42"/>
  <c r="G14" i="42"/>
  <c r="A14" i="42" s="1"/>
  <c r="F14" i="42"/>
  <c r="E14" i="42"/>
  <c r="D14" i="42"/>
  <c r="D14" i="42" a="1"/>
  <c r="C14" i="42"/>
  <c r="B14" i="42"/>
  <c r="H13" i="42"/>
  <c r="G13" i="42"/>
  <c r="A13" i="42" s="1"/>
  <c r="F13" i="42"/>
  <c r="E13" i="42"/>
  <c r="D13" i="42"/>
  <c r="D13" i="42" a="1"/>
  <c r="C13" i="42"/>
  <c r="B13" i="42"/>
  <c r="H12" i="42"/>
  <c r="G12" i="42"/>
  <c r="A12" i="42" s="1"/>
  <c r="F12" i="42"/>
  <c r="E12" i="42"/>
  <c r="D12" i="42"/>
  <c r="D12" i="42" a="1"/>
  <c r="C12" i="42"/>
  <c r="B12" i="42"/>
  <c r="H11" i="42"/>
  <c r="G11" i="42"/>
  <c r="A11" i="42" s="1"/>
  <c r="F11" i="42"/>
  <c r="E11" i="42"/>
  <c r="D11" i="42"/>
  <c r="D11" i="42" a="1"/>
  <c r="C11" i="42"/>
  <c r="B11" i="42"/>
  <c r="H10" i="42"/>
  <c r="G10" i="42"/>
  <c r="A10" i="42" s="1"/>
  <c r="F10" i="42"/>
  <c r="E10" i="42"/>
  <c r="D10" i="42"/>
  <c r="D10" i="42" a="1"/>
  <c r="C10" i="42"/>
  <c r="B10" i="42"/>
  <c r="H9" i="42"/>
  <c r="G9" i="42"/>
  <c r="A9" i="42" s="1"/>
  <c r="F9" i="42"/>
  <c r="E9" i="42"/>
  <c r="D9" i="42"/>
  <c r="D9" i="42" a="1"/>
  <c r="C9" i="42"/>
  <c r="B9" i="42"/>
  <c r="H8" i="42"/>
  <c r="G8" i="42"/>
  <c r="A8" i="42" s="1"/>
  <c r="F8" i="42"/>
  <c r="E8" i="42"/>
  <c r="D8" i="42"/>
  <c r="D8" i="42" a="1"/>
  <c r="C8" i="42"/>
  <c r="B8" i="42"/>
  <c r="H7" i="42"/>
  <c r="G7" i="42"/>
  <c r="A7" i="42" s="1"/>
  <c r="F7" i="42"/>
  <c r="E7" i="42"/>
  <c r="D7" i="42"/>
  <c r="D7" i="42" a="1"/>
  <c r="C7" i="42"/>
  <c r="B7" i="42"/>
  <c r="H6" i="42"/>
  <c r="G6" i="42"/>
  <c r="A6" i="42" s="1"/>
  <c r="F6" i="42"/>
  <c r="E6" i="42"/>
  <c r="D6" i="42"/>
  <c r="D6" i="42" a="1"/>
  <c r="C6" i="42"/>
  <c r="B6" i="42"/>
  <c r="H5" i="42"/>
  <c r="G5" i="42"/>
  <c r="A5" i="42" s="1"/>
  <c r="F5" i="42"/>
  <c r="E5" i="42"/>
  <c r="D5" i="42"/>
  <c r="D5" i="42" a="1"/>
  <c r="C5" i="42"/>
  <c r="B5" i="42"/>
  <c r="H4" i="42"/>
  <c r="G4" i="42"/>
  <c r="A4" i="42" s="1"/>
  <c r="F4" i="42"/>
  <c r="E4" i="42"/>
  <c r="D4" i="42"/>
  <c r="D4" i="42" a="1"/>
  <c r="C4" i="42"/>
  <c r="B4" i="42"/>
  <c r="H3" i="42"/>
  <c r="G3" i="42"/>
  <c r="F3" i="42"/>
  <c r="E3" i="42"/>
  <c r="D3" i="42"/>
  <c r="D3" i="42" a="1"/>
  <c r="C3" i="42"/>
  <c r="B3" i="42"/>
  <c r="H2" i="42"/>
  <c r="G2" i="42"/>
  <c r="F2" i="42"/>
  <c r="E2" i="42"/>
  <c r="D2" i="42"/>
  <c r="D2" i="42" a="1"/>
  <c r="C2" i="42"/>
  <c r="J1" i="42"/>
  <c r="H6" i="38" l="1" a="1"/>
  <c r="H6" i="38" s="1"/>
  <c r="A3" i="42"/>
  <c r="A2" i="42"/>
  <c r="H7" i="38" l="1" a="1"/>
  <c r="H7" i="38" s="1"/>
  <c r="H8" i="38" l="1" a="1"/>
  <c r="H8" i="38" s="1"/>
  <c r="H9" i="38" l="1" a="1"/>
  <c r="H9" i="38" s="1"/>
  <c r="H10" i="38" l="1" a="1"/>
  <c r="H10" i="38" s="1"/>
  <c r="H11" i="38" s="1" a="1"/>
  <c r="H11" i="38" s="1"/>
  <c r="H12" i="38" s="1" a="1"/>
  <c r="H12" i="38" s="1"/>
  <c r="H13" i="38" s="1" a="1"/>
  <c r="H13" i="38" s="1"/>
  <c r="H14" i="38" s="1" a="1"/>
  <c r="H14" i="38" s="1"/>
  <c r="H15" i="38" s="1" a="1"/>
  <c r="H15" i="38" s="1"/>
  <c r="H16" i="38" s="1" a="1"/>
  <c r="H16" i="38" s="1"/>
  <c r="H17" i="38" l="1" a="1"/>
  <c r="H17" i="38" s="1"/>
  <c r="H18" i="38" l="1" a="1"/>
  <c r="H18" i="38" s="1"/>
  <c r="H19" i="38" s="1" a="1"/>
  <c r="H19" i="38" s="1"/>
  <c r="H20" i="38" l="1" a="1"/>
  <c r="H20" i="38" s="1"/>
  <c r="H21" i="38" s="1" a="1"/>
  <c r="H21" i="38" s="1"/>
  <c r="H22" i="38" s="1" a="1"/>
  <c r="H22" i="38" s="1"/>
  <c r="H23" i="38" l="1" a="1"/>
  <c r="H23" i="38" s="1"/>
  <c r="H24" i="38" s="1" a="1"/>
  <c r="H24" i="38" s="1"/>
  <c r="H25" i="38" s="1" a="1"/>
  <c r="H25" i="38" s="1"/>
  <c r="H26" i="38" s="1" a="1"/>
  <c r="H26" i="38" s="1"/>
  <c r="H27" i="38" s="1" a="1"/>
  <c r="H27" i="38" s="1"/>
  <c r="H28" i="38" s="1" a="1"/>
  <c r="H28" i="38" s="1"/>
  <c r="H29" i="38" s="1" a="1"/>
  <c r="H29" i="38" s="1"/>
  <c r="H30" i="38" s="1" a="1"/>
  <c r="H30" i="38" s="1"/>
  <c r="H31" i="38" s="1" a="1"/>
  <c r="H31" i="38" s="1"/>
  <c r="H32" i="38" s="1" a="1"/>
  <c r="H32" i="38" s="1"/>
  <c r="H33" i="38" s="1" a="1"/>
  <c r="H33" i="38" s="1"/>
  <c r="H34" i="38" s="1" a="1"/>
  <c r="H34" i="38" s="1"/>
  <c r="H35" i="38" s="1" a="1"/>
  <c r="H35" i="38" s="1"/>
  <c r="H36" i="38" l="1" a="1"/>
  <c r="H36" i="38" s="1"/>
  <c r="H37" i="38" l="1" a="1"/>
  <c r="H37" i="38" s="1"/>
  <c r="H38" i="38" s="1" a="1"/>
  <c r="H38" i="38" s="1"/>
  <c r="H39" i="38" s="1" a="1"/>
  <c r="H39" i="38" s="1"/>
  <c r="H40" i="38" s="1" a="1"/>
  <c r="H40" i="38" s="1"/>
  <c r="H41" i="38" s="1" a="1"/>
  <c r="H41" i="38" s="1"/>
  <c r="H42" i="38" s="1" a="1"/>
  <c r="H42" i="38" s="1"/>
  <c r="H43" i="38" s="1" a="1"/>
  <c r="H43" i="38" s="1"/>
  <c r="H44" i="38" s="1" a="1"/>
  <c r="H44" i="38" s="1"/>
  <c r="H45" i="38" s="1" a="1"/>
  <c r="H45" i="38" s="1"/>
  <c r="H46" i="38" s="1" a="1"/>
  <c r="H46" i="38" s="1"/>
  <c r="H47" i="38" s="1" a="1"/>
  <c r="H47" i="38" s="1"/>
  <c r="H48" i="38" s="1" a="1"/>
  <c r="H48" i="38" s="1"/>
  <c r="H49" i="38" s="1" a="1"/>
  <c r="H49" i="38" s="1"/>
  <c r="H50" i="38" s="1" a="1"/>
  <c r="H50" i="38" s="1"/>
  <c r="H51" i="38" s="1" a="1"/>
  <c r="H51" i="38" s="1"/>
  <c r="H52" i="38" s="1" a="1"/>
  <c r="H52" i="38" s="1"/>
  <c r="H53" i="38" s="1" a="1"/>
  <c r="H53" i="38" s="1"/>
  <c r="H54" i="38" s="1" a="1"/>
  <c r="H54" i="38" s="1"/>
  <c r="H55" i="38" s="1" a="1"/>
  <c r="H55" i="38" s="1"/>
  <c r="H56" i="38" s="1" a="1"/>
  <c r="H56" i="38" s="1"/>
  <c r="H57" i="38" s="1" a="1"/>
  <c r="H57" i="38" s="1"/>
  <c r="H58" i="38" s="1" a="1"/>
  <c r="H58" i="38" s="1"/>
  <c r="H59" i="38" l="1" a="1"/>
  <c r="H59" i="38" s="1"/>
  <c r="H60" i="38" s="1" a="1"/>
  <c r="H60" i="38" s="1"/>
  <c r="H61" i="38" s="1" a="1"/>
  <c r="H61" i="38" s="1"/>
  <c r="H62" i="38" s="1" a="1"/>
  <c r="H62" i="38" s="1"/>
  <c r="H63" i="38" s="1" a="1"/>
  <c r="H63" i="38" s="1"/>
  <c r="H64" i="38" s="1" a="1"/>
  <c r="H64" i="38" s="1"/>
  <c r="H65" i="38" s="1" a="1"/>
  <c r="H65" i="38" s="1"/>
  <c r="H66" i="38" s="1" a="1"/>
  <c r="H66" i="38" s="1"/>
  <c r="H67" i="38" s="1" a="1"/>
  <c r="H67" i="38" s="1"/>
  <c r="H68" i="38" s="1" a="1"/>
  <c r="H68" i="38" s="1"/>
  <c r="H69" i="38" s="1" a="1"/>
  <c r="H69" i="38" s="1"/>
  <c r="H70" i="38" s="1" a="1"/>
  <c r="H70" i="38" s="1"/>
  <c r="H71" i="38" s="1" a="1"/>
  <c r="H71" i="38" s="1"/>
  <c r="H72" i="38" s="1" a="1"/>
  <c r="H72" i="38" s="1"/>
  <c r="H73" i="38" s="1" a="1"/>
  <c r="H73" i="38" s="1"/>
  <c r="H74" i="38" s="1" a="1"/>
  <c r="H74" i="38" s="1"/>
  <c r="H75" i="38" s="1" a="1"/>
  <c r="H75" i="38" s="1"/>
  <c r="H76" i="38" s="1" a="1"/>
  <c r="H76" i="38" s="1"/>
  <c r="H77" i="38" s="1" a="1"/>
  <c r="H77" i="38" s="1"/>
  <c r="H78" i="38" s="1" a="1"/>
  <c r="H78" i="38" s="1"/>
  <c r="H79" i="38" s="1" a="1"/>
  <c r="H79" i="38" s="1"/>
  <c r="H80" i="38" s="1" a="1"/>
  <c r="H80" i="38" s="1"/>
  <c r="H81" i="38" s="1" a="1"/>
  <c r="H81" i="38" s="1"/>
  <c r="H82" i="38" s="1" a="1"/>
  <c r="H82" i="38" s="1"/>
  <c r="H83" i="38" s="1" a="1"/>
  <c r="H83" i="38" s="1"/>
  <c r="H84" i="38" s="1" a="1"/>
  <c r="H84" i="38" s="1"/>
  <c r="H85" i="38" s="1" a="1"/>
  <c r="H85" i="38" s="1"/>
  <c r="H86" i="38" s="1" a="1"/>
  <c r="H86" i="38" s="1"/>
  <c r="H87" i="38" s="1" a="1"/>
  <c r="H87" i="38" s="1"/>
  <c r="H88" i="38" s="1" a="1"/>
  <c r="H88" i="38" s="1"/>
  <c r="H89" i="38" s="1" a="1"/>
  <c r="H89" i="38" s="1"/>
  <c r="H90" i="38" s="1" a="1"/>
  <c r="H90" i="38" s="1"/>
  <c r="H91" i="38" s="1" a="1"/>
  <c r="H91" i="38" s="1"/>
  <c r="H92" i="38" s="1" a="1"/>
  <c r="H92" i="38" s="1"/>
  <c r="H93" i="38" s="1" a="1"/>
  <c r="H93" i="38" s="1"/>
  <c r="H94" i="38" s="1" a="1"/>
  <c r="H94" i="38" s="1"/>
  <c r="H95" i="38" s="1" a="1"/>
  <c r="H95" i="38" s="1"/>
  <c r="H96" i="38" s="1" a="1"/>
  <c r="H96" i="38" s="1"/>
  <c r="H97" i="38" s="1" a="1"/>
  <c r="H97" i="38" s="1"/>
  <c r="H98" i="38" s="1" a="1"/>
  <c r="H98" i="38" s="1"/>
</calcChain>
</file>

<file path=xl/sharedStrings.xml><?xml version="1.0" encoding="utf-8"?>
<sst xmlns="http://schemas.openxmlformats.org/spreadsheetml/2006/main" count="1524" uniqueCount="504">
  <si>
    <t>AADT</t>
  </si>
  <si>
    <t>Factor</t>
  </si>
  <si>
    <t>Metropolitan</t>
  </si>
  <si>
    <t>No</t>
  </si>
  <si>
    <t>Yes</t>
  </si>
  <si>
    <t>H027</t>
  </si>
  <si>
    <t>Road Section</t>
  </si>
  <si>
    <t>Intersection</t>
  </si>
  <si>
    <t>Metropolitan Intersection</t>
  </si>
  <si>
    <t>Rural Intersection</t>
  </si>
  <si>
    <t>Region</t>
  </si>
  <si>
    <t>DATUM_UNIQUE</t>
  </si>
  <si>
    <t>ROAD_NO</t>
  </si>
  <si>
    <t>ROAD_NAME</t>
  </si>
  <si>
    <t>REGION_NAME</t>
  </si>
  <si>
    <t>START_SLK</t>
  </si>
  <si>
    <t>END_SLK</t>
  </si>
  <si>
    <t>CWAY</t>
  </si>
  <si>
    <t>TRAFFIC_DIRN</t>
  </si>
  <si>
    <t>TRAFFIC_STATS_TYPE</t>
  </si>
  <si>
    <t>TRAFFIC_YEAR</t>
  </si>
  <si>
    <t>PERCENT_HEAVY</t>
  </si>
  <si>
    <t>CRASH_PERIOD</t>
  </si>
  <si>
    <t>ROR_FATAL_CRASH</t>
  </si>
  <si>
    <t>ROR_HOSPITAL_CRASH</t>
  </si>
  <si>
    <t>ROR_KSI_CRASH</t>
  </si>
  <si>
    <t>HO_FATAL_CRASH</t>
  </si>
  <si>
    <t>HO_HOSPITAL_CRASH</t>
  </si>
  <si>
    <t>HO_KSI_CRASH</t>
  </si>
  <si>
    <t>RE_FATAL_CRASH</t>
  </si>
  <si>
    <t>RE_HOSPITAL_CRASH</t>
  </si>
  <si>
    <t>RE_KSI_CRASH</t>
  </si>
  <si>
    <t>OTHER_FATAL_CRASH</t>
  </si>
  <si>
    <t>OTHER_HOSPITAL_CRASH</t>
  </si>
  <si>
    <t>OTHER_KSI_CRASH</t>
  </si>
  <si>
    <t>TOTAL_KSI_CRASH</t>
  </si>
  <si>
    <t>Truncated</t>
  </si>
  <si>
    <t>Duplicates</t>
  </si>
  <si>
    <t>VRU</t>
  </si>
  <si>
    <t>Run off Road</t>
  </si>
  <si>
    <t>Treatment</t>
  </si>
  <si>
    <t>Rear End</t>
  </si>
  <si>
    <t>Right Angle</t>
  </si>
  <si>
    <t>Head On</t>
  </si>
  <si>
    <t>Other</t>
  </si>
  <si>
    <t>KSI Crash RUM Code</t>
  </si>
  <si>
    <t>Metropolitan Midblock</t>
  </si>
  <si>
    <t>Rural Midblock</t>
  </si>
  <si>
    <t>Filters</t>
  </si>
  <si>
    <t>Scope = 1</t>
  </si>
  <si>
    <t>Severity in 'Fatal', 'Hospital'</t>
  </si>
  <si>
    <t>Region not missing</t>
  </si>
  <si>
    <t>Calendar years 2008 to 2016</t>
  </si>
  <si>
    <t>Total State Road Length (Metro) Km</t>
  </si>
  <si>
    <t>Total State Road Length (Rural) Km</t>
  </si>
  <si>
    <t>Length Km</t>
  </si>
  <si>
    <t>Sum of crash_count</t>
  </si>
  <si>
    <t>Column Labels</t>
  </si>
  <si>
    <t>Random Occurance CRF</t>
  </si>
  <si>
    <t>Row Labels</t>
  </si>
  <si>
    <t>Grand Total</t>
  </si>
  <si>
    <t>22 Opposite Dirn: Thru-Right</t>
  </si>
  <si>
    <t>31 Same Dirn:Same Lane Rear End</t>
  </si>
  <si>
    <t>72 Off Path On Straight: Off Left Cway Obj</t>
  </si>
  <si>
    <t>14 Intx: Thru-Right</t>
  </si>
  <si>
    <t>74 Off Path On Straight: Off Right Cway Obj</t>
  </si>
  <si>
    <t>11 Intx: Thru-Thru</t>
  </si>
  <si>
    <t>82 Off path On Curve: Off Right Bend In Obj</t>
  </si>
  <si>
    <t>75 Off Path On Straight: Lost Control On Cway</t>
  </si>
  <si>
    <t>21 Opposite Dirn: Head On</t>
  </si>
  <si>
    <t>84 Off path On Curve: Off Left Bend In Obj</t>
  </si>
  <si>
    <t>01 Pedest: Near Side</t>
  </si>
  <si>
    <t>33 Same Dirn:Same Lane Right Rear</t>
  </si>
  <si>
    <t>04 Pedest: Play/Work/Stand On Cway</t>
  </si>
  <si>
    <t>03 Pedest: Far Side</t>
  </si>
  <si>
    <t>47 Manoeuv: Leaving Driveway</t>
  </si>
  <si>
    <t>71 Off Path On Straight: Off Left Cway</t>
  </si>
  <si>
    <t>10 Intx: Other</t>
  </si>
  <si>
    <t>85 Off path On Curve: Lost Control On Cway</t>
  </si>
  <si>
    <t>76 Loss Of Control: Left Turn - Intx</t>
  </si>
  <si>
    <t>81 Off path On Curve: Off Cway Right Bend</t>
  </si>
  <si>
    <t>77 Loss Of Control: Right Turn - Intx</t>
  </si>
  <si>
    <t>73 Off Path On Straight: Off Right Cway</t>
  </si>
  <si>
    <t>32 Same Dirn:Same Lane Left Rear</t>
  </si>
  <si>
    <t>61 On Path: Parked</t>
  </si>
  <si>
    <t>83 Off path On Curve: Off Cway Left Bend</t>
  </si>
  <si>
    <t>17 Intx: Thru-Left</t>
  </si>
  <si>
    <t>35 Same Dirn:Parallel Lanes - S/swipe</t>
  </si>
  <si>
    <t>69 On Path: Hit Animal</t>
  </si>
  <si>
    <t>70 Off Path On Straight: Other</t>
  </si>
  <si>
    <t>49 Manoeuv: From Footway</t>
  </si>
  <si>
    <t>12 Intx: Right-Thru</t>
  </si>
  <si>
    <t>98 Pedest: Other</t>
  </si>
  <si>
    <t>36 Same Dirn:Change Lanes-Right</t>
  </si>
  <si>
    <t>56 Overtaking: Into Right Turn</t>
  </si>
  <si>
    <t>38 Same Dirn:Parallel Lanes - Turn Right S/swipe</t>
  </si>
  <si>
    <t>91 Misc: Passenger Fell In/From Veh</t>
  </si>
  <si>
    <t>37 Same Dirn:Change Lanes-Left</t>
  </si>
  <si>
    <t>52 Overtaking: Out Of Control</t>
  </si>
  <si>
    <t>40 Manoeuv: Other</t>
  </si>
  <si>
    <t>02 Pedest: Emerging From Near Side</t>
  </si>
  <si>
    <t>67 On Path: Temp Obj On Cway</t>
  </si>
  <si>
    <t>34 Same Dirn:Same Lane U Turn</t>
  </si>
  <si>
    <t>39 Same Dirn:Parallel Lanes - Turn Left S/swipe</t>
  </si>
  <si>
    <t>13 Intx: Left-Thru</t>
  </si>
  <si>
    <t>51 Overtaking: Head On</t>
  </si>
  <si>
    <t>05 Pedest: Walking With Traffic</t>
  </si>
  <si>
    <t>07 Pedest: In Driveway</t>
  </si>
  <si>
    <t>63 On Path: Accident Or Breakdown</t>
  </si>
  <si>
    <t>50 Overtaking: Other</t>
  </si>
  <si>
    <t>20 Opposite Dirn: Other</t>
  </si>
  <si>
    <t>15 Intx: Right-Right</t>
  </si>
  <si>
    <t>09 Pedest: Struck Boarding/Alighting</t>
  </si>
  <si>
    <t>60 On Path: Other</t>
  </si>
  <si>
    <t>27 Opposite Dirn: U Turn</t>
  </si>
  <si>
    <t>42 Manoeuv: Leaving Parking</t>
  </si>
  <si>
    <t>64 On Path: Open Car Door</t>
  </si>
  <si>
    <t>06 Pedest: Walking Against Traffic</t>
  </si>
  <si>
    <t>90 Misc: Passenger Other</t>
  </si>
  <si>
    <t>08 Pedest: On Footway</t>
  </si>
  <si>
    <t>16 Intx: Left-Right</t>
  </si>
  <si>
    <t>46 Manoeuv: Reverse Into Fixed Obj</t>
  </si>
  <si>
    <t>43 Manoeuv: Parking</t>
  </si>
  <si>
    <t>30 Same Dirn:Other</t>
  </si>
  <si>
    <t>93 Misc: Struck Train</t>
  </si>
  <si>
    <t>65 On Path: Permanent Obstruction</t>
  </si>
  <si>
    <t>44 Manoeuv: Parking Veh Only</t>
  </si>
  <si>
    <t>45 Manoeuv: Reversing In Traffic</t>
  </si>
  <si>
    <t>54 Overtaking: Cutting In</t>
  </si>
  <si>
    <t>53 Overtaking: Pulling Out</t>
  </si>
  <si>
    <t>23 Opposite Dirn: Right-Left</t>
  </si>
  <si>
    <t>25 Opposite Dirn: Thru-Left</t>
  </si>
  <si>
    <t>66 On Path: Temp Roadworks</t>
  </si>
  <si>
    <t>96 Misc: Parked Car Ran Away</t>
  </si>
  <si>
    <t>92 Misc: Load Struck Veh</t>
  </si>
  <si>
    <t>24 Opposite Dirn: Right-Right</t>
  </si>
  <si>
    <t>19 Intx: Left-Left</t>
  </si>
  <si>
    <t>80 Off path On Curve: Other</t>
  </si>
  <si>
    <t>55 Overtaking: Pull Out Rear End</t>
  </si>
  <si>
    <t>Occurances per 5-year period per km</t>
  </si>
  <si>
    <t>ROSMA - Road Trauma Risk Maps - Wheatbelt Region</t>
  </si>
  <si>
    <t>ROSMA - Road Trauma Risk Maps - Kimberley Region</t>
  </si>
  <si>
    <t>ROSMA - Road Trauma Risk Maps - South West Region</t>
  </si>
  <si>
    <t>ROSMA - Road Trauma Risk Maps - Great Southern Region</t>
  </si>
  <si>
    <t>ROSMA - Road Trauma Risk Maps - Pilbara Region</t>
  </si>
  <si>
    <t>ROSMA - Road Trauma Risk Maps - Goldfields-Esperance Region</t>
  </si>
  <si>
    <t>ROSMA - Road Trauma Risk Maps - Mid West-Gascoyne Region</t>
  </si>
  <si>
    <t>ROSMA - Road Trauma Risk Maps - Metropolitan Region</t>
  </si>
  <si>
    <t xml:space="preserve">If you would like further information about how black and red sections are identified click here, </t>
  </si>
  <si>
    <t>To find out the ROSMA Regional ranking click on the relevant region listed below:</t>
  </si>
  <si>
    <t xml:space="preserve">If you would like more information on how the priority lists are developed go to Road Safety Project Identification Strategy </t>
  </si>
  <si>
    <t>KSI Crash Type</t>
  </si>
  <si>
    <t>KSI Crash Risk</t>
  </si>
  <si>
    <t>Contributory factors</t>
  </si>
  <si>
    <t>Trauma Reduction Strategy</t>
  </si>
  <si>
    <t>Safety Funding Fact Sheets</t>
  </si>
  <si>
    <t>Risk Maps 'How to…'</t>
  </si>
  <si>
    <t>Other IMS layers 'How to…'</t>
  </si>
  <si>
    <t>Alternatively for further detail you can access the risk maps using IMS. The ‘How to...’ guide is located here:</t>
  </si>
  <si>
    <t xml:space="preserve"> Poor Road Delineation </t>
  </si>
  <si>
    <t xml:space="preserve"> Road Surface </t>
  </si>
  <si>
    <t xml:space="preserve"> Poor Lighting </t>
  </si>
  <si>
    <t xml:space="preserve"> Poor Sight Distance </t>
  </si>
  <si>
    <t xml:space="preserve"> Lane Width </t>
  </si>
  <si>
    <t xml:space="preserve"> Vehicle Speed</t>
  </si>
  <si>
    <t xml:space="preserve"> Fatigue </t>
  </si>
  <si>
    <t xml:space="preserve"> Swerve to avoid object </t>
  </si>
  <si>
    <t xml:space="preserve"> Mechanical failure </t>
  </si>
  <si>
    <t xml:space="preserve"> Driver impairment </t>
  </si>
  <si>
    <t>Right Turn Through</t>
  </si>
  <si>
    <t>Midblock</t>
  </si>
  <si>
    <t>Type of Contributory factor</t>
  </si>
  <si>
    <t>Driver/Vehicle</t>
  </si>
  <si>
    <t>Feature</t>
  </si>
  <si>
    <t>Road/Enviro</t>
  </si>
  <si>
    <t xml:space="preserve">High approach speed </t>
  </si>
  <si>
    <t>Poor road geometry</t>
  </si>
  <si>
    <t xml:space="preserve">Insufficient sight distance </t>
  </si>
  <si>
    <t xml:space="preserve">Lack of breaks in traffic </t>
  </si>
  <si>
    <t xml:space="preserve">Obstructions </t>
  </si>
  <si>
    <t xml:space="preserve">Inattention </t>
  </si>
  <si>
    <t>Speed</t>
  </si>
  <si>
    <t xml:space="preserve">Impatience </t>
  </si>
  <si>
    <t xml:space="preserve">Misjudgement </t>
  </si>
  <si>
    <t>Distraction</t>
  </si>
  <si>
    <t xml:space="preserve">Disobey / ignore  signals </t>
  </si>
  <si>
    <t>Medical episodes</t>
  </si>
  <si>
    <t>Insufficient stacking distance Inappropriate turning pockets</t>
  </si>
  <si>
    <t>Lack of / inappropriate signals</t>
  </si>
  <si>
    <t>Obstructions / congestion</t>
  </si>
  <si>
    <t xml:space="preserve">Distraction </t>
  </si>
  <si>
    <t>Follow too close</t>
  </si>
  <si>
    <t>Indecision</t>
  </si>
  <si>
    <t>Mechanical condition  of vehicle</t>
  </si>
  <si>
    <t>Please select</t>
  </si>
  <si>
    <t xml:space="preserve">Erroneous carriageway alignment </t>
  </si>
  <si>
    <t xml:space="preserve">Ambiguous signals </t>
  </si>
  <si>
    <t>Impatience</t>
  </si>
  <si>
    <t xml:space="preserve">Speed </t>
  </si>
  <si>
    <t xml:space="preserve">Disobey / ignore signals </t>
  </si>
  <si>
    <t xml:space="preserve">Sideswipe - Lane delineation </t>
  </si>
  <si>
    <t xml:space="preserve">Head on - intersection alignment </t>
  </si>
  <si>
    <t xml:space="preserve">Rollover - camber and cross fall </t>
  </si>
  <si>
    <t xml:space="preserve">Merging </t>
  </si>
  <si>
    <t xml:space="preserve">Failing to indicate intentions </t>
  </si>
  <si>
    <t>Excessive speed during change of direction</t>
  </si>
  <si>
    <t xml:space="preserve">Inappropriate speed on approach </t>
  </si>
  <si>
    <t>Fail to maintain separation (right turns)</t>
  </si>
  <si>
    <t xml:space="preserve">High Pedestrian activity </t>
  </si>
  <si>
    <t xml:space="preserve">Cyclists </t>
  </si>
  <si>
    <t xml:space="preserve">Obstacles </t>
  </si>
  <si>
    <t xml:space="preserve">Dislodged loads </t>
  </si>
  <si>
    <t xml:space="preserve">Rollover </t>
  </si>
  <si>
    <t>Inattention</t>
  </si>
  <si>
    <t xml:space="preserve">Inadequate load restraint </t>
  </si>
  <si>
    <t xml:space="preserve">Disobey road laws   </t>
  </si>
  <si>
    <t>Blind crests</t>
  </si>
  <si>
    <t>Insufficient lane/seal width</t>
  </si>
  <si>
    <t xml:space="preserve">Poor road geometry  </t>
  </si>
  <si>
    <t xml:space="preserve">Poor/ nil delineation </t>
  </si>
  <si>
    <t>Nil / Insufficient shoulder width</t>
  </si>
  <si>
    <t xml:space="preserve">Fatigue </t>
  </si>
  <si>
    <t xml:space="preserve">Unsafe overtaking </t>
  </si>
  <si>
    <t>Driver impairment (alcohol / drugs / medical)</t>
  </si>
  <si>
    <t xml:space="preserve">Mechanical failure </t>
  </si>
  <si>
    <t>Insufficient turn pocket length</t>
  </si>
  <si>
    <t>Inadequate signs / signals</t>
  </si>
  <si>
    <t xml:space="preserve">Poor / lack of delineation </t>
  </si>
  <si>
    <t>Poor geometry (crests etc.)</t>
  </si>
  <si>
    <t>Fatigue</t>
  </si>
  <si>
    <t xml:space="preserve">Horizontal Alignment </t>
  </si>
  <si>
    <t xml:space="preserve">Elderly Pedestrian / Mobility device users </t>
  </si>
  <si>
    <t xml:space="preserve">Disabled </t>
  </si>
  <si>
    <t>Young pedestrian / wheeled toy users</t>
  </si>
  <si>
    <t xml:space="preserve">Reluctance to co operate </t>
  </si>
  <si>
    <t>Impaired driver / rider / pedestrian</t>
  </si>
  <si>
    <t xml:space="preserve">Visual acuity </t>
  </si>
  <si>
    <t xml:space="preserve"> - Please select</t>
  </si>
  <si>
    <t>Vulnerable Road Users</t>
  </si>
  <si>
    <t>Type of Treatment</t>
  </si>
  <si>
    <t>Road Design</t>
  </si>
  <si>
    <t xml:space="preserve">Align lanes to directional intent </t>
  </si>
  <si>
    <t>Provide safe access points for pedestrians and vulnerable road users</t>
  </si>
  <si>
    <t xml:space="preserve">Limit potential for high speed directional changes (especially on HV routes) – turn radius </t>
  </si>
  <si>
    <t xml:space="preserve">Maintain adequate separation between opposing lanes </t>
  </si>
  <si>
    <t>Install / modify turning pockets to prevent spillage into running lanes</t>
  </si>
  <si>
    <t>Resurface / retexture seal to provide high friction surface on approach</t>
  </si>
  <si>
    <t>Reduce speed (where applicable) on approach</t>
  </si>
  <si>
    <t xml:space="preserve">Reduce entry / exit points on departure sides of intersection </t>
  </si>
  <si>
    <t xml:space="preserve">Limit / prohibit standing /parking of vehicles on departure sides of intersection </t>
  </si>
  <si>
    <t xml:space="preserve">Turning slip lanes </t>
  </si>
  <si>
    <t>Delineation/Signals</t>
  </si>
  <si>
    <t xml:space="preserve">Advanced warning signs </t>
  </si>
  <si>
    <t>Overhead mast arms</t>
  </si>
  <si>
    <t xml:space="preserve">Clear lane marking </t>
  </si>
  <si>
    <t xml:space="preserve">Advanced warning flashers </t>
  </si>
  <si>
    <t>Consider / improve approach sight distance lines</t>
  </si>
  <si>
    <t xml:space="preserve">Implement voluntary speed reduction strategies </t>
  </si>
  <si>
    <t xml:space="preserve">Install high friction surface material on approaches </t>
  </si>
  <si>
    <t>Consider and modify flows of approaching traffic (un signalised)</t>
  </si>
  <si>
    <t>Consider alternative designs to at grade signalised intersections</t>
  </si>
  <si>
    <t>Realign road geometry when applicable</t>
  </si>
  <si>
    <t xml:space="preserve">Channelise intersection movements  </t>
  </si>
  <si>
    <t xml:space="preserve">Raised platforms </t>
  </si>
  <si>
    <t>Apply / Reapply pavement markings as required</t>
  </si>
  <si>
    <t>Install pre warning flashers where appropriate</t>
  </si>
  <si>
    <t>Adjust signal phasing to synchronise with traffic demand</t>
  </si>
  <si>
    <t>Reduce unnecessary hold delays (discourage RL runners)</t>
  </si>
  <si>
    <t xml:space="preserve">Install high visibility mast arms where applicable </t>
  </si>
  <si>
    <t xml:space="preserve">Increase all arm red light ‘rest’ period on larger intersections </t>
  </si>
  <si>
    <t>Maintain / improve sight distance</t>
  </si>
  <si>
    <t>Design  lanes to prevent stationary vehicles causing obstruction to through traffic</t>
  </si>
  <si>
    <t xml:space="preserve">Provide independent vehicle turning phases at signalised intersections </t>
  </si>
  <si>
    <t xml:space="preserve">Implement speed reduction strategies </t>
  </si>
  <si>
    <t xml:space="preserve">Clear and unambiguous lane marking </t>
  </si>
  <si>
    <t xml:space="preserve">Prohibit right turn access to entry points over crests or blind bends </t>
  </si>
  <si>
    <t>Consider alternative designs that provide reduced / eliminates conflict points</t>
  </si>
  <si>
    <t>Raised Platforms</t>
  </si>
  <si>
    <t xml:space="preserve">Median barriers </t>
  </si>
  <si>
    <t xml:space="preserve">Duplication </t>
  </si>
  <si>
    <t xml:space="preserve">Lane / Median widening </t>
  </si>
  <si>
    <t xml:space="preserve">Shoulder extension / sealing </t>
  </si>
  <si>
    <t xml:space="preserve">Gradient reduction </t>
  </si>
  <si>
    <t xml:space="preserve">Overtaking lanes </t>
  </si>
  <si>
    <t xml:space="preserve">Remove / modify blind access points </t>
  </si>
  <si>
    <t xml:space="preserve">Advisory signage </t>
  </si>
  <si>
    <t>Reflective central and edge lines</t>
  </si>
  <si>
    <t xml:space="preserve">RRPM’s </t>
  </si>
  <si>
    <t xml:space="preserve">Guide posts </t>
  </si>
  <si>
    <t xml:space="preserve">Adequate lane width with specific consideration on HV RAV routes </t>
  </si>
  <si>
    <t xml:space="preserve">Maintain / seal shoulders </t>
  </si>
  <si>
    <t xml:space="preserve">Provide adequate clear zones </t>
  </si>
  <si>
    <t xml:space="preserve">Clearly defined road marking </t>
  </si>
  <si>
    <t xml:space="preserve">Reflective markers </t>
  </si>
  <si>
    <t>Install / modify turn pockets (especially right)</t>
  </si>
  <si>
    <t xml:space="preserve">Resurfacing / retexturing with high friction material especially in high speed environments </t>
  </si>
  <si>
    <t>Limit / prohibit parking and standing of vehicles in running lanes (including Public Transport vehicles)</t>
  </si>
  <si>
    <t xml:space="preserve">Limit / remove blind entries </t>
  </si>
  <si>
    <t xml:space="preserve">Provide adequate acceleration lanes </t>
  </si>
  <si>
    <t xml:space="preserve">Adequate advisory signs </t>
  </si>
  <si>
    <t>Use of VMB’s (incident advisory) where appropriate</t>
  </si>
  <si>
    <t xml:space="preserve">Signal mast arms </t>
  </si>
  <si>
    <t>Speed Management</t>
  </si>
  <si>
    <t xml:space="preserve">Determine and apply speed limit appropriate for design ,environmental constraints, traffic density and flow </t>
  </si>
  <si>
    <t>Horizontal alignment</t>
  </si>
  <si>
    <t>Install / widen medians</t>
  </si>
  <si>
    <t>Maintain suitable road surface</t>
  </si>
  <si>
    <t>Audible Edge Lines</t>
  </si>
  <si>
    <t xml:space="preserve">Audible Centre Line </t>
  </si>
  <si>
    <t xml:space="preserve">Install / extend sealed shoulders </t>
  </si>
  <si>
    <t xml:space="preserve">Install / maintain crash barriers </t>
  </si>
  <si>
    <t>Line-markings with high wet - night visibility</t>
  </si>
  <si>
    <t>RRPM’s</t>
  </si>
  <si>
    <t xml:space="preserve">Pavement markers </t>
  </si>
  <si>
    <t xml:space="preserve">Install / improve lighting </t>
  </si>
  <si>
    <t xml:space="preserve">Reduced speed in high density areas </t>
  </si>
  <si>
    <t>Appropriate speed for areas of high vulnerable road user traffic</t>
  </si>
  <si>
    <t>Sight Distance</t>
  </si>
  <si>
    <t xml:space="preserve">Remove obstacles </t>
  </si>
  <si>
    <t xml:space="preserve">Rectify poor alignment </t>
  </si>
  <si>
    <t xml:space="preserve">Maintain clear zones </t>
  </si>
  <si>
    <t xml:space="preserve">Install appropriate advisory signage </t>
  </si>
  <si>
    <t>Dedicated pedestrian / cycles paths</t>
  </si>
  <si>
    <t>Signalised crossings</t>
  </si>
  <si>
    <t>Underpass</t>
  </si>
  <si>
    <t>Overpass</t>
  </si>
  <si>
    <t xml:space="preserve">Median refuge </t>
  </si>
  <si>
    <t xml:space="preserve">Dedicated cycle lanes </t>
  </si>
  <si>
    <t xml:space="preserve">Raise pedestrian platforms </t>
  </si>
  <si>
    <t>Peds</t>
  </si>
  <si>
    <t>Install pedestrian paths or PSP</t>
  </si>
  <si>
    <t xml:space="preserve">Traffic calming devices </t>
  </si>
  <si>
    <t>Signalised pedestrian crossings</t>
  </si>
  <si>
    <t xml:space="preserve">Protected central refuges </t>
  </si>
  <si>
    <t>Wheeled access points (to accommodate wheelchairs / prams etc.)</t>
  </si>
  <si>
    <t xml:space="preserve">Skid resistant seal on approach to pedestrian access points </t>
  </si>
  <si>
    <t>Separate pedestrian crossing points (limit potential vehicle conflict points)</t>
  </si>
  <si>
    <t>Specific design for areas of high pedestrian traffic (sports venues, schools, shopping precincts etc.)</t>
  </si>
  <si>
    <t>Cyclists</t>
  </si>
  <si>
    <t>Dedicated cycle lanes</t>
  </si>
  <si>
    <t xml:space="preserve">Off road cycle ways </t>
  </si>
  <si>
    <t xml:space="preserve">Signalised pressure pads </t>
  </si>
  <si>
    <t>Purpose:</t>
  </si>
  <si>
    <t>Mid-block KSI crash extract  'How to'</t>
  </si>
  <si>
    <t>Identifying appropriate projects for Safety Improvements:</t>
  </si>
  <si>
    <t>A number of sources of information are available to help you prioritise the location of projects so that they address KSI Crash Risk. Risk maps for each Region are available by clicking on the appropriate hyperlink below.</t>
  </si>
  <si>
    <t>Other layers are also available in IMS (including the location of Fatal and Hospitalised crashes)</t>
  </si>
  <si>
    <t>Name</t>
  </si>
  <si>
    <t>START SLK</t>
  </si>
  <si>
    <t>End_SLK</t>
  </si>
  <si>
    <t>Start Row</t>
  </si>
  <si>
    <t>End Row</t>
  </si>
  <si>
    <t>Preparation</t>
  </si>
  <si>
    <t>About this Tool</t>
  </si>
  <si>
    <t>The purpose of this tool is to:</t>
  </si>
  <si>
    <t>'How to' - Road Trauma Reduction Tool</t>
  </si>
  <si>
    <t>Instructions</t>
  </si>
  <si>
    <t>Detailed instruction are available on the following link:</t>
  </si>
  <si>
    <t>Define the Project Scope</t>
  </si>
  <si>
    <t>For Interim Projects Only - Determine Evaluation Year</t>
  </si>
  <si>
    <r>
      <t xml:space="preserve">1) Derive the road trauma reduction target applicable to </t>
    </r>
    <r>
      <rPr>
        <u/>
        <sz val="10"/>
        <color theme="1"/>
        <rFont val="Arial"/>
        <family val="2"/>
      </rPr>
      <t>existing</t>
    </r>
    <r>
      <rPr>
        <sz val="10"/>
        <color theme="1"/>
        <rFont val="Arial"/>
        <family val="2"/>
      </rPr>
      <t xml:space="preserve"> road sections </t>
    </r>
    <r>
      <rPr>
        <u/>
        <sz val="10"/>
        <color theme="1"/>
        <rFont val="Arial"/>
        <family val="2"/>
      </rPr>
      <t>and</t>
    </r>
    <r>
      <rPr>
        <sz val="10"/>
        <color theme="1"/>
        <rFont val="Arial"/>
        <family val="2"/>
      </rPr>
      <t xml:space="preserve"> intersections associated with a project (i.e. the level of road trauma reduction required on the existing network to achieve Main Roads’ corporate targets)</t>
    </r>
  </si>
  <si>
    <r>
      <t xml:space="preserve">2) Estimate the KSI crash risk of </t>
    </r>
    <r>
      <rPr>
        <u/>
        <sz val="10"/>
        <color theme="1"/>
        <rFont val="Arial"/>
        <family val="2"/>
      </rPr>
      <t>completely</t>
    </r>
    <r>
      <rPr>
        <sz val="10"/>
        <color theme="1"/>
        <rFont val="Arial"/>
        <family val="2"/>
      </rPr>
      <t xml:space="preserve"> </t>
    </r>
    <r>
      <rPr>
        <u/>
        <sz val="10"/>
        <color theme="1"/>
        <rFont val="Arial"/>
        <family val="2"/>
      </rPr>
      <t>new</t>
    </r>
    <r>
      <rPr>
        <sz val="10"/>
        <color theme="1"/>
        <rFont val="Arial"/>
        <family val="2"/>
      </rPr>
      <t xml:space="preserve"> road sections and intersections associated with a project</t>
    </r>
  </si>
  <si>
    <t>3) Evaluate the effectiveness of treatments in terms of Road Trauma Reduction and cost effectiveness</t>
  </si>
  <si>
    <t>Copy content of ROSMA Mid-block KSI Crash Extract report to Insert Midblock extract here worksheet</t>
  </si>
  <si>
    <t>Insert Midblock extract here worksheet</t>
  </si>
  <si>
    <t xml:space="preserve">Evaluation Year of 2041 should be used unless the project is an interim project with a known ‘shelf-life’. </t>
  </si>
  <si>
    <t>Existing Road Sections worksheet</t>
  </si>
  <si>
    <t>Review content of Existing Road Section Worksheet. 
If required, enter missing data, refine Traffic flows and Traffic Growth Data</t>
  </si>
  <si>
    <t>Road Trauma Reduction Targets (existing roads and intersections)</t>
  </si>
  <si>
    <r>
      <t xml:space="preserve">Run a ROSMA Mid-block KSI Crash Extract report for </t>
    </r>
    <r>
      <rPr>
        <u/>
        <sz val="10"/>
        <color theme="1"/>
        <rFont val="Arial"/>
        <family val="2"/>
      </rPr>
      <t xml:space="preserve">Existing Roads and Intersections </t>
    </r>
    <r>
      <rPr>
        <sz val="10"/>
        <color theme="1"/>
        <rFont val="Arial"/>
        <family val="2"/>
      </rPr>
      <t>within the Project Scope</t>
    </r>
  </si>
  <si>
    <t>On the Existing Intersections worksheet, Select the Existing Intersections within the Project Scope</t>
  </si>
  <si>
    <t>Existing Intersections Worksheet</t>
  </si>
  <si>
    <t>KSI Crash Risk (New Roads and Intersections)</t>
  </si>
  <si>
    <t>New Roads and Intersections worksheet</t>
  </si>
  <si>
    <t>Enter details of New Roads and Intersections in New Roads and Intersections worksheet</t>
  </si>
  <si>
    <t>Contact Road Safety Branch to obtain suitable Crash Reduction Factors for New Roads and Intersections</t>
  </si>
  <si>
    <t>Develop a Trauma Reduction Strategy for existing roads and intersections</t>
  </si>
  <si>
    <t>Treatment Evaluation</t>
  </si>
  <si>
    <t>Evaluation Worksheet</t>
  </si>
  <si>
    <r>
      <t xml:space="preserve">Determine </t>
    </r>
    <r>
      <rPr>
        <u/>
        <sz val="8"/>
        <color theme="1"/>
        <rFont val="Arial"/>
        <family val="2"/>
      </rPr>
      <t>existing</t>
    </r>
    <r>
      <rPr>
        <sz val="8"/>
        <color theme="1"/>
        <rFont val="Arial"/>
        <family val="2"/>
      </rPr>
      <t xml:space="preserve"> road sections </t>
    </r>
    <r>
      <rPr>
        <u/>
        <sz val="8"/>
        <color theme="1"/>
        <rFont val="Arial"/>
        <family val="2"/>
      </rPr>
      <t>and</t>
    </r>
    <r>
      <rPr>
        <sz val="8"/>
        <color theme="1"/>
        <rFont val="Arial"/>
        <family val="2"/>
      </rPr>
      <t xml:space="preserve"> intersections and </t>
    </r>
    <r>
      <rPr>
        <u/>
        <sz val="8"/>
        <color theme="1"/>
        <rFont val="Arial"/>
        <family val="2"/>
      </rPr>
      <t>completely new</t>
    </r>
    <r>
      <rPr>
        <sz val="8"/>
        <color theme="1"/>
        <rFont val="Arial"/>
        <family val="2"/>
      </rPr>
      <t xml:space="preserve"> roads and intersections impacted by the project. Examples are presented in Preparation Section of:</t>
    </r>
  </si>
  <si>
    <t>Trauma Reduction Summary</t>
  </si>
  <si>
    <t>Not Applicable</t>
  </si>
  <si>
    <t>Incomplete</t>
  </si>
  <si>
    <t xml:space="preserve">Enter Project ID, Project Scope and Evaluation Year into Trauma Reduction Summary worksheet </t>
  </si>
  <si>
    <t>Strategy for Trauma Reduction</t>
  </si>
  <si>
    <t>roadsafety@mainroads.wa.gov.au</t>
  </si>
  <si>
    <t>Evaluate the likely Road Trauma Reduction associated with the project and, if required, its cost effectiveness</t>
  </si>
  <si>
    <t>Safety Projects Identification</t>
  </si>
  <si>
    <t>Links to priority lists and risk maps can be found on:</t>
  </si>
  <si>
    <t>Quick Guide and Checklist</t>
  </si>
  <si>
    <t>Safety Project Identification</t>
  </si>
  <si>
    <t>Project Workflow and Checklist</t>
  </si>
  <si>
    <t>'How to' - Road Trauma Reduction Tool (Main Roads users)</t>
  </si>
  <si>
    <t>This worksheet can be used to help identify and prioritise appropriate projects for Safety Improvements.  Currently only available for Main Roads Users.</t>
  </si>
  <si>
    <t>S</t>
  </si>
  <si>
    <t>2013 - 2017</t>
  </si>
  <si>
    <t>L</t>
  </si>
  <si>
    <t>R</t>
  </si>
  <si>
    <t>VULNERABLE_ROAD_USER_KSI_CRASH</t>
  </si>
  <si>
    <t>ROR_MEDICAL_CRASH</t>
  </si>
  <si>
    <t>HO_MEDICAL_CRASH</t>
  </si>
  <si>
    <t>RE_MEDICAL_CRASH</t>
  </si>
  <si>
    <t>OTHER_MEDICAL_CRASH</t>
  </si>
  <si>
    <t>TOTAL_MEDICAL_CRASH</t>
  </si>
  <si>
    <t>VULNERABLE_ROAD_USER_MED_CRASH</t>
  </si>
  <si>
    <t>End Row Maximum</t>
  </si>
  <si>
    <t>Actual End Row</t>
  </si>
  <si>
    <t>ROSMA - Priority List - Wheatbelt - 2013-2017</t>
  </si>
  <si>
    <t>ROSMA - Priority List - South West - 2013-2017</t>
  </si>
  <si>
    <t>ROSMA - Priority List - Kimberely - 2013-2017</t>
  </si>
  <si>
    <t>ROSMA - Priority List - Great Southern - 2013-2017</t>
  </si>
  <si>
    <t>ROSMA - Priority List - Goldfields-Esperance - 2013-2017</t>
  </si>
  <si>
    <t>ROSMA - Priority List - Metropolitan - 2013-2017</t>
  </si>
  <si>
    <t>ROSMA - Priority List - Pilbara - 2013-2017</t>
  </si>
  <si>
    <t>ROSMA - Priority List - Mid West-Gascoyne - 2013-2017</t>
  </si>
  <si>
    <t>External users can assess the above via the following page:</t>
  </si>
  <si>
    <t>Main Roads Road Safety Management System</t>
  </si>
  <si>
    <t>Rivervale Wattle Grove Link 0.15 - 0.29 (L)</t>
  </si>
  <si>
    <t>Rivervale Wattle Grove Link</t>
  </si>
  <si>
    <t>South</t>
  </si>
  <si>
    <t>Directional</t>
  </si>
  <si>
    <t>Rivervale Wattle Grove Link 0.29 - 0.50 (L)</t>
  </si>
  <si>
    <t>Rivervale Wattle Grove Link 0.15 - 0.29 (R)</t>
  </si>
  <si>
    <t>North</t>
  </si>
  <si>
    <t>Rivervale Wattle Grove Link 0.29 - 0.50 (R)</t>
  </si>
  <si>
    <t>Total H027</t>
  </si>
  <si>
    <t>Francisco St 1.66 - 1.89 (S)</t>
  </si>
  <si>
    <t>Francisco St</t>
  </si>
  <si>
    <t>Combined</t>
  </si>
  <si>
    <t>N/A</t>
  </si>
  <si>
    <t>Total 1130016</t>
  </si>
  <si>
    <t>Project Information</t>
  </si>
  <si>
    <t>Contact Details</t>
  </si>
  <si>
    <t>Project Name</t>
  </si>
  <si>
    <t>Project Description</t>
  </si>
  <si>
    <t>Enterprise Project Type Name</t>
  </si>
  <si>
    <t>EPM Project Identifier</t>
  </si>
  <si>
    <t>Funding Source</t>
  </si>
  <si>
    <t>Finish Date</t>
  </si>
  <si>
    <t>Additional Information</t>
  </si>
  <si>
    <t>Road or Intersection #1</t>
  </si>
  <si>
    <t>Road Name/Intersection Name</t>
  </si>
  <si>
    <t>Road Number/Intersection Number</t>
  </si>
  <si>
    <t>SLK Start</t>
  </si>
  <si>
    <t>SLK Finish</t>
  </si>
  <si>
    <t>Nature of Works</t>
  </si>
  <si>
    <t>Road or Intersection #2</t>
  </si>
  <si>
    <t>Road or Intersection #3</t>
  </si>
  <si>
    <t>Undecided</t>
  </si>
  <si>
    <t>Further Treatment Details</t>
  </si>
  <si>
    <t>For further advice on completing this template please contact roadsafety@mainroads.wa.gov.au</t>
  </si>
  <si>
    <t>Examples/Notes</t>
  </si>
  <si>
    <t>Please provide your Name, email and telephone number</t>
  </si>
  <si>
    <t>Albany Highway and Nicholson Road - intersection improvement</t>
  </si>
  <si>
    <r>
      <t>Albany Highway and Nicholson Road - intersection improvement</t>
    </r>
    <r>
      <rPr>
        <i/>
        <sz val="10"/>
        <color rgb="FFBFBFBF"/>
        <rFont val="Arial"/>
        <family val="2"/>
      </rPr>
      <t>.</t>
    </r>
    <r>
      <rPr>
        <sz val="10"/>
        <color rgb="FFBFBFBF"/>
        <rFont val="Arial"/>
        <family val="2"/>
      </rPr>
      <t xml:space="preserve"> </t>
    </r>
  </si>
  <si>
    <t>State Disbursed Revenue &gt; 101 State Recurrent | State Disbursed Revenue &gt; 157 State Black Spot | State Government Capital &gt; 157 State Black Spot | State Government Recurrent &gt; 101 State Recurrent 
or state "Unfunded"</t>
  </si>
  <si>
    <t xml:space="preserve">For Road Section: Albany Highway
For Intersection: Albany Highway and Nicholson Road </t>
  </si>
  <si>
    <t>For Road Section: H001
For Intersection: 4255</t>
  </si>
  <si>
    <t>For example: 9.65</t>
  </si>
  <si>
    <t>For example: 9.85</t>
  </si>
  <si>
    <t>Type A, Type B, Type C or Type D</t>
  </si>
  <si>
    <t>For example: P18MET0006</t>
  </si>
  <si>
    <t>Please select from Drop Down list</t>
  </si>
  <si>
    <t>Please enter any information which would assist.our assessment</t>
  </si>
  <si>
    <t>Please continue below if you have further roads and/or intersections covered by your project</t>
  </si>
  <si>
    <t>Unique Treatments</t>
  </si>
  <si>
    <t xml:space="preserve"> Other - Please specify</t>
  </si>
  <si>
    <t xml:space="preserve">  If your project is in the EPM, the majority of the information we need can be found on the “Project Details” page.</t>
  </si>
  <si>
    <t>If known, please select upto three from the dropdown list.</t>
  </si>
  <si>
    <t>If known, please enter details</t>
  </si>
  <si>
    <t xml:space="preserve">For example For Road Section: Albany Highway
For Intersection: Albany Highway and Nicholson Road </t>
  </si>
  <si>
    <t>Lighting</t>
  </si>
  <si>
    <t>Roadside Hazard Clearing</t>
  </si>
  <si>
    <t>Pedestrian and/or Cyclist Facilities</t>
  </si>
  <si>
    <t>Widening to Ultimate 2031 Cross-Section</t>
  </si>
  <si>
    <t>Widening to Low-Cost 2031Cross-Section</t>
  </si>
  <si>
    <t>Other type of Widening</t>
  </si>
  <si>
    <t>Passing Lane or '2+1' Cross-Section</t>
  </si>
  <si>
    <t>Duplication</t>
  </si>
  <si>
    <t>New Rest Area/Associated improvements</t>
  </si>
  <si>
    <t>Change of Signal Timings/Operation/Phasing</t>
  </si>
  <si>
    <t>Intersection Capacity Improvements</t>
  </si>
  <si>
    <t>Grade Separation</t>
  </si>
  <si>
    <t>Red light / Speed Camera</t>
  </si>
  <si>
    <t>Intersection Closure</t>
  </si>
  <si>
    <t>Closure of Intersection Leg(s)</t>
  </si>
  <si>
    <t>Completely New Road or Intersection</t>
  </si>
  <si>
    <t>- Please select what best describes the works</t>
  </si>
  <si>
    <t>Please provide any additional information about the project.</t>
  </si>
  <si>
    <t>Road or Intersection #4</t>
  </si>
  <si>
    <t>Road or Intersection #5</t>
  </si>
  <si>
    <t>Road or Intersection #6</t>
  </si>
  <si>
    <t>Road or Intersection #7</t>
  </si>
  <si>
    <t>Road or Intersection #8</t>
  </si>
  <si>
    <t>Road or Intersection #9</t>
  </si>
  <si>
    <t>Road or Intersection #10</t>
  </si>
  <si>
    <t>Road or Intersection #11</t>
  </si>
  <si>
    <t>Road or Intersection #12</t>
  </si>
  <si>
    <t>Road or Intersection #13</t>
  </si>
  <si>
    <t>Road or Intersection #14</t>
  </si>
  <si>
    <t>Road or Intersection #15</t>
  </si>
  <si>
    <t>Road or Intersection #16</t>
  </si>
  <si>
    <t>Road or Intersection #17</t>
  </si>
  <si>
    <t>Road or Intersection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</si>
</sst>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6" formatCode="0.0000"/>
  </numFmts>
  <fonts count="55" x14ac:knownFonts="1">
    <font>
      <sz val="11"/>
      <color theme="1"/>
      <name val="Arial"/>
      <family val="2"/>
    </font>
    <font>
      <sz val="12"/>
      <color theme="1"/>
      <name val="Arial"/>
      <family val="2"/>
    </font>
    <font>
      <b/>
      <sz val="11"/>
      <color theme="1"/>
      <name val="Arial"/>
      <family val="2"/>
    </font>
    <font>
      <sz val="8"/>
      <color theme="1"/>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sz val="11"/>
      <color theme="0"/>
      <name val="Arial"/>
      <family val="2"/>
    </font>
    <font>
      <sz val="10"/>
      <color theme="1"/>
      <name val="Helvetica"/>
      <family val="2"/>
    </font>
    <font>
      <sz val="11"/>
      <color theme="0" tint="-0.249977111117893"/>
      <name val="Arial"/>
      <family val="2"/>
    </font>
    <font>
      <b/>
      <sz val="11"/>
      <name val="Arial"/>
      <family val="2"/>
    </font>
    <font>
      <sz val="15"/>
      <color rgb="FFF37021"/>
      <name val="Helvetica"/>
      <family val="2"/>
    </font>
    <font>
      <u/>
      <sz val="11"/>
      <color theme="10"/>
      <name val="Arial"/>
      <family val="2"/>
    </font>
    <font>
      <u/>
      <sz val="10"/>
      <color theme="10"/>
      <name val="Arial"/>
      <family val="2"/>
    </font>
    <font>
      <sz val="10"/>
      <color theme="1"/>
      <name val="Arial"/>
      <family val="2"/>
    </font>
    <font>
      <u/>
      <sz val="8"/>
      <color theme="10"/>
      <name val="Arial"/>
      <family val="2"/>
    </font>
    <font>
      <b/>
      <sz val="12"/>
      <color theme="1"/>
      <name val="Arial"/>
      <family val="2"/>
    </font>
    <font>
      <sz val="9"/>
      <color theme="1"/>
      <name val="Arial"/>
      <family val="2"/>
    </font>
    <font>
      <b/>
      <i/>
      <sz val="12"/>
      <name val="Cambria"/>
      <family val="1"/>
    </font>
    <font>
      <sz val="10"/>
      <color rgb="FFFF0000"/>
      <name val="Arial"/>
      <family val="2"/>
    </font>
    <font>
      <sz val="10"/>
      <color theme="1"/>
      <name val="Symbol"/>
      <family val="1"/>
      <charset val="2"/>
    </font>
    <font>
      <u/>
      <sz val="10"/>
      <color theme="1"/>
      <name val="Arial"/>
      <family val="2"/>
    </font>
    <font>
      <u/>
      <sz val="9"/>
      <color theme="10"/>
      <name val="Arial"/>
      <family val="2"/>
    </font>
    <font>
      <sz val="12"/>
      <color rgb="FFF37021"/>
      <name val="Arial"/>
      <family val="2"/>
    </font>
    <font>
      <u/>
      <sz val="8"/>
      <color theme="1"/>
      <name val="Arial"/>
      <family val="2"/>
    </font>
    <font>
      <sz val="18"/>
      <color theme="3"/>
      <name val="Cambria"/>
      <family val="2"/>
      <scheme val="major"/>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sz val="12"/>
      <color theme="0"/>
      <name val="Arial"/>
      <family val="2"/>
    </font>
    <font>
      <sz val="16"/>
      <color rgb="FFF37021"/>
      <name val="Arial"/>
      <family val="2"/>
    </font>
    <font>
      <i/>
      <sz val="10"/>
      <color theme="1"/>
      <name val="Arial"/>
      <family val="2"/>
    </font>
    <font>
      <sz val="10"/>
      <color rgb="FFBFBFBF"/>
      <name val="Arial"/>
      <family val="2"/>
    </font>
    <font>
      <i/>
      <sz val="10"/>
      <color rgb="FFBFBFBF"/>
      <name val="Arial"/>
      <family val="2"/>
    </font>
    <font>
      <i/>
      <sz val="10"/>
      <color theme="0" tint="-0.499984740745262"/>
      <name val="Arial"/>
      <family val="2"/>
    </font>
    <font>
      <b/>
      <sz val="12"/>
      <color rgb="FFFF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D9D9D9"/>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84">
    <xf numFmtId="0" fontId="0" fillId="0" borderId="0"/>
    <xf numFmtId="0" fontId="5" fillId="0" borderId="0" applyNumberFormat="0" applyFill="0" applyBorder="0" applyAlignment="0" applyProtection="0"/>
    <xf numFmtId="0" fontId="6" fillId="0" borderId="14" applyNumberFormat="0" applyFill="0" applyAlignment="0" applyProtection="0"/>
    <xf numFmtId="0" fontId="7" fillId="0" borderId="15" applyNumberFormat="0" applyFill="0" applyAlignment="0" applyProtection="0"/>
    <xf numFmtId="0" fontId="8" fillId="0" borderId="16"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17" applyNumberFormat="0" applyAlignment="0" applyProtection="0"/>
    <xf numFmtId="0" fontId="13" fillId="6" borderId="18" applyNumberFormat="0" applyAlignment="0" applyProtection="0"/>
    <xf numFmtId="0" fontId="14" fillId="6" borderId="17" applyNumberFormat="0" applyAlignment="0" applyProtection="0"/>
    <xf numFmtId="0" fontId="15" fillId="0" borderId="19" applyNumberFormat="0" applyFill="0" applyAlignment="0" applyProtection="0"/>
    <xf numFmtId="0" fontId="16" fillId="7" borderId="20" applyNumberFormat="0" applyAlignment="0" applyProtection="0"/>
    <xf numFmtId="0" fontId="17" fillId="0" borderId="0" applyNumberFormat="0" applyFill="0" applyBorder="0" applyAlignment="0" applyProtection="0"/>
    <xf numFmtId="0" fontId="4" fillId="8" borderId="21" applyNumberFormat="0" applyFont="0" applyAlignment="0" applyProtection="0"/>
    <xf numFmtId="0" fontId="18" fillId="0" borderId="0" applyNumberFormat="0" applyFill="0" applyBorder="0" applyAlignment="0" applyProtection="0"/>
    <xf numFmtId="0" fontId="2" fillId="0" borderId="22"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9" fontId="4" fillId="0" borderId="0" applyFont="0" applyFill="0" applyBorder="0" applyAlignment="0" applyProtection="0"/>
    <xf numFmtId="0" fontId="24" fillId="0" borderId="0" applyNumberForma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1" fillId="0" borderId="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17" applyNumberFormat="0" applyAlignment="0" applyProtection="0"/>
    <xf numFmtId="0" fontId="42" fillId="6" borderId="18" applyNumberFormat="0" applyAlignment="0" applyProtection="0"/>
    <xf numFmtId="0" fontId="43" fillId="6" borderId="17" applyNumberFormat="0" applyAlignment="0" applyProtection="0"/>
    <xf numFmtId="0" fontId="44" fillId="0" borderId="19" applyNumberFormat="0" applyFill="0" applyAlignment="0" applyProtection="0"/>
    <xf numFmtId="0" fontId="45" fillId="7" borderId="20" applyNumberFormat="0" applyAlignment="0" applyProtection="0"/>
    <xf numFmtId="0" fontId="46" fillId="0" borderId="0" applyNumberFormat="0" applyFill="0" applyBorder="0" applyAlignment="0" applyProtection="0"/>
    <xf numFmtId="0" fontId="1" fillId="8" borderId="21" applyNumberFormat="0" applyFont="0" applyAlignment="0" applyProtection="0"/>
    <xf numFmtId="0" fontId="47" fillId="0" borderId="0" applyNumberFormat="0" applyFill="0" applyBorder="0" applyAlignment="0" applyProtection="0"/>
    <xf numFmtId="0" fontId="28" fillId="0" borderId="22" applyNumberFormat="0" applyFill="0" applyAlignment="0" applyProtection="0"/>
    <xf numFmtId="0" fontId="4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8" fillId="32" borderId="0" applyNumberFormat="0" applyBorder="0" applyAlignment="0" applyProtection="0"/>
  </cellStyleXfs>
  <cellXfs count="124">
    <xf numFmtId="0" fontId="0" fillId="0" borderId="0" xfId="0"/>
    <xf numFmtId="2" fontId="0" fillId="0" borderId="0" xfId="0" applyNumberFormat="1"/>
    <xf numFmtId="0" fontId="0" fillId="0" borderId="4" xfId="0" applyFill="1" applyBorder="1"/>
    <xf numFmtId="0" fontId="0" fillId="0" borderId="0" xfId="0" applyAlignment="1">
      <alignment horizontal="left"/>
    </xf>
    <xf numFmtId="0" fontId="3" fillId="0" borderId="4" xfId="0" applyFont="1" applyBorder="1" applyProtection="1">
      <protection locked="0"/>
    </xf>
    <xf numFmtId="0" fontId="3" fillId="0" borderId="4" xfId="0" applyFont="1" applyBorder="1" applyAlignment="1" applyProtection="1">
      <alignment wrapText="1"/>
      <protection locked="0"/>
    </xf>
    <xf numFmtId="0" fontId="0" fillId="0" borderId="0" xfId="0"/>
    <xf numFmtId="0" fontId="0" fillId="35" borderId="24" xfId="0" applyFill="1" applyBorder="1"/>
    <xf numFmtId="0" fontId="0" fillId="35" borderId="7" xfId="0" applyFill="1" applyBorder="1"/>
    <xf numFmtId="0" fontId="2" fillId="35" borderId="10" xfId="0" applyFont="1" applyFill="1" applyBorder="1"/>
    <xf numFmtId="0" fontId="0" fillId="35" borderId="0" xfId="0" applyFill="1" applyBorder="1"/>
    <xf numFmtId="0" fontId="2" fillId="35" borderId="8" xfId="0" applyFont="1" applyFill="1" applyBorder="1"/>
    <xf numFmtId="0" fontId="0" fillId="35" borderId="27" xfId="0" applyFill="1" applyBorder="1"/>
    <xf numFmtId="0" fontId="2" fillId="35" borderId="9" xfId="0" applyFont="1" applyFill="1" applyBorder="1"/>
    <xf numFmtId="0" fontId="2" fillId="35" borderId="6" xfId="0" applyFont="1" applyFill="1" applyBorder="1"/>
    <xf numFmtId="3" fontId="0" fillId="0" borderId="4" xfId="0" applyNumberFormat="1" applyBorder="1"/>
    <xf numFmtId="166" fontId="0" fillId="0" borderId="4" xfId="0" applyNumberFormat="1" applyBorder="1"/>
    <xf numFmtId="166" fontId="21" fillId="0" borderId="4" xfId="42" applyNumberFormat="1" applyFont="1" applyBorder="1"/>
    <xf numFmtId="166" fontId="21" fillId="0" borderId="4" xfId="0" applyNumberFormat="1" applyFont="1" applyBorder="1"/>
    <xf numFmtId="166" fontId="21" fillId="0" borderId="9" xfId="42" applyNumberFormat="1" applyFont="1" applyBorder="1"/>
    <xf numFmtId="166" fontId="22" fillId="0" borderId="4" xfId="42" applyNumberFormat="1" applyFont="1" applyBorder="1"/>
    <xf numFmtId="166" fontId="22" fillId="0" borderId="4" xfId="0" applyNumberFormat="1" applyFont="1" applyBorder="1"/>
    <xf numFmtId="0" fontId="2" fillId="0" borderId="0" xfId="0" applyFont="1"/>
    <xf numFmtId="0" fontId="0" fillId="35" borderId="4" xfId="0" applyFill="1" applyBorder="1"/>
    <xf numFmtId="4" fontId="0" fillId="0" borderId="4" xfId="0" applyNumberFormat="1" applyBorder="1"/>
    <xf numFmtId="0" fontId="2" fillId="35" borderId="24" xfId="0" applyFont="1" applyFill="1" applyBorder="1"/>
    <xf numFmtId="0" fontId="2" fillId="0" borderId="24" xfId="0" applyFont="1" applyBorder="1"/>
    <xf numFmtId="0" fontId="2" fillId="35" borderId="25" xfId="0" applyFont="1" applyFill="1" applyBorder="1"/>
    <xf numFmtId="0" fontId="2" fillId="35" borderId="26" xfId="0" applyFont="1" applyFill="1" applyBorder="1"/>
    <xf numFmtId="3" fontId="0" fillId="0" borderId="0" xfId="0" applyNumberFormat="1"/>
    <xf numFmtId="9" fontId="21" fillId="0" borderId="9" xfId="42" applyFont="1" applyBorder="1"/>
    <xf numFmtId="0" fontId="22" fillId="0" borderId="0" xfId="0" applyFont="1" applyAlignment="1">
      <alignment horizontal="left"/>
    </xf>
    <xf numFmtId="9" fontId="21" fillId="0" borderId="4" xfId="42" applyFont="1" applyBorder="1"/>
    <xf numFmtId="0" fontId="2" fillId="0" borderId="0" xfId="0" applyFont="1" applyAlignment="1">
      <alignment horizontal="left"/>
    </xf>
    <xf numFmtId="9" fontId="22" fillId="0" borderId="9" xfId="42" applyFont="1" applyBorder="1"/>
    <xf numFmtId="0" fontId="0" fillId="0" borderId="0" xfId="0" pivotButton="1"/>
    <xf numFmtId="0" fontId="20" fillId="0" borderId="0" xfId="0" applyFont="1" applyAlignment="1">
      <alignment vertical="center"/>
    </xf>
    <xf numFmtId="0" fontId="24" fillId="0" borderId="0" xfId="43" applyBorder="1" applyAlignment="1">
      <alignment horizontal="left" vertical="center" wrapText="1"/>
    </xf>
    <xf numFmtId="0" fontId="27" fillId="0" borderId="0" xfId="43" applyFont="1" applyAlignment="1">
      <alignment horizontal="left" vertical="center"/>
    </xf>
    <xf numFmtId="0" fontId="0" fillId="0" borderId="0" xfId="0"/>
    <xf numFmtId="10" fontId="0" fillId="0" borderId="0" xfId="0" applyNumberFormat="1"/>
    <xf numFmtId="0" fontId="30" fillId="0" borderId="1" xfId="0" applyFont="1" applyBorder="1" applyAlignment="1">
      <alignment horizontal="center" vertical="center" wrapText="1"/>
    </xf>
    <xf numFmtId="0" fontId="30" fillId="0" borderId="23" xfId="0" applyFont="1" applyBorder="1" applyAlignment="1">
      <alignment horizontal="center" vertical="center" wrapText="1"/>
    </xf>
    <xf numFmtId="0" fontId="2" fillId="0" borderId="27" xfId="0" applyFont="1" applyBorder="1" applyAlignment="1">
      <alignment vertical="center" wrapText="1"/>
    </xf>
    <xf numFmtId="0" fontId="2" fillId="0" borderId="7" xfId="0" applyFont="1" applyBorder="1" applyAlignment="1">
      <alignment vertical="center" wrapText="1"/>
    </xf>
    <xf numFmtId="0" fontId="30" fillId="0" borderId="3" xfId="0" applyFont="1" applyBorder="1" applyAlignment="1">
      <alignment vertical="center" wrapText="1"/>
    </xf>
    <xf numFmtId="0" fontId="2" fillId="0" borderId="6" xfId="0" applyFont="1" applyBorder="1" applyAlignment="1">
      <alignment vertical="center" wrapText="1"/>
    </xf>
    <xf numFmtId="0" fontId="30" fillId="0" borderId="23" xfId="0" applyFont="1" applyBorder="1" applyAlignment="1">
      <alignment vertical="center" wrapText="1"/>
    </xf>
    <xf numFmtId="0" fontId="4" fillId="0" borderId="0" xfId="0" applyFont="1" applyBorder="1" applyAlignment="1">
      <alignment vertical="center" wrapText="1"/>
    </xf>
    <xf numFmtId="0" fontId="30" fillId="0" borderId="0" xfId="0" applyFont="1" applyBorder="1" applyAlignment="1">
      <alignment horizontal="center" vertical="center" wrapText="1"/>
    </xf>
    <xf numFmtId="0" fontId="31" fillId="0" borderId="0" xfId="0" applyFont="1" applyBorder="1" applyAlignment="1">
      <alignment vertical="center" wrapText="1"/>
    </xf>
    <xf numFmtId="0" fontId="32" fillId="0" borderId="0" xfId="0" applyFont="1" applyBorder="1" applyAlignment="1">
      <alignment horizontal="left" vertical="center" wrapText="1" indent="4"/>
    </xf>
    <xf numFmtId="0" fontId="4" fillId="0" borderId="0" xfId="0" applyFont="1" applyBorder="1" applyAlignment="1">
      <alignment horizontal="left" vertical="center" wrapText="1" indent="4"/>
    </xf>
    <xf numFmtId="0" fontId="26" fillId="0" borderId="0" xfId="0" applyFont="1" applyBorder="1" applyAlignment="1">
      <alignment horizontal="left" vertical="center" wrapText="1" indent="4"/>
    </xf>
    <xf numFmtId="0" fontId="0" fillId="0" borderId="0" xfId="0" applyAlignment="1">
      <alignment horizontal="left" vertical="center" indent="2"/>
    </xf>
    <xf numFmtId="0" fontId="2" fillId="0" borderId="0" xfId="0" applyNumberFormat="1" applyFont="1"/>
    <xf numFmtId="0" fontId="2" fillId="0" borderId="27" xfId="0" applyFont="1" applyFill="1" applyBorder="1" applyAlignment="1">
      <alignment vertical="center" wrapText="1"/>
    </xf>
    <xf numFmtId="0" fontId="26" fillId="0" borderId="0" xfId="0" applyFont="1" applyAlignment="1">
      <alignment horizontal="left" vertical="center" indent="2"/>
    </xf>
    <xf numFmtId="0" fontId="27" fillId="0" borderId="0" xfId="43" applyFont="1" applyAlignment="1">
      <alignment vertical="top"/>
    </xf>
    <xf numFmtId="0" fontId="27" fillId="0" borderId="0" xfId="43" applyFont="1" applyAlignment="1">
      <alignment vertical="center" wrapText="1"/>
    </xf>
    <xf numFmtId="0" fontId="17" fillId="0" borderId="0" xfId="0" applyFont="1"/>
    <xf numFmtId="0" fontId="20" fillId="0" borderId="0" xfId="0" applyFont="1" applyAlignment="1">
      <alignment horizontal="left" vertical="center" wrapText="1"/>
    </xf>
    <xf numFmtId="0" fontId="25" fillId="0" borderId="0" xfId="43" applyFont="1" applyBorder="1" applyAlignment="1">
      <alignment horizontal="left" vertical="center" wrapText="1" indent="1"/>
    </xf>
    <xf numFmtId="0" fontId="27" fillId="0" borderId="0" xfId="43" applyFont="1" applyAlignment="1">
      <alignment horizontal="left" vertical="center" wrapText="1"/>
    </xf>
    <xf numFmtId="0" fontId="27" fillId="0" borderId="0" xfId="43" applyFont="1" applyAlignment="1">
      <alignment horizontal="left" wrapText="1"/>
    </xf>
    <xf numFmtId="0" fontId="26" fillId="0" borderId="0" xfId="0" applyFont="1" applyAlignment="1">
      <alignment horizontal="justify" vertical="center"/>
    </xf>
    <xf numFmtId="0" fontId="35" fillId="0" borderId="0" xfId="0" applyFont="1" applyAlignment="1">
      <alignment vertical="center"/>
    </xf>
    <xf numFmtId="0" fontId="25" fillId="0" borderId="0" xfId="43" quotePrefix="1" applyFont="1" applyAlignment="1">
      <alignment vertical="center" wrapText="1"/>
    </xf>
    <xf numFmtId="0" fontId="3" fillId="0" borderId="13" xfId="0" applyFont="1" applyBorder="1" applyAlignment="1">
      <alignment wrapText="1"/>
    </xf>
    <xf numFmtId="0" fontId="26" fillId="0" borderId="4" xfId="0" applyFont="1" applyBorder="1" applyAlignment="1">
      <alignment horizontal="left" vertical="center"/>
    </xf>
    <xf numFmtId="0" fontId="26" fillId="0" borderId="4" xfId="0" applyFont="1" applyBorder="1" applyAlignment="1">
      <alignment horizontal="left" vertical="center" wrapText="1"/>
    </xf>
    <xf numFmtId="0" fontId="25" fillId="0" borderId="4" xfId="43" applyFont="1" applyBorder="1" applyAlignment="1">
      <alignment vertical="center"/>
    </xf>
    <xf numFmtId="0" fontId="26" fillId="0" borderId="4"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 fillId="0" borderId="30" xfId="0" applyFont="1" applyBorder="1" applyAlignment="1">
      <alignment wrapText="1"/>
    </xf>
    <xf numFmtId="0" fontId="27" fillId="0" borderId="9" xfId="43" quotePrefix="1" applyFont="1" applyBorder="1" applyAlignment="1">
      <alignment vertical="center" wrapText="1"/>
    </xf>
    <xf numFmtId="0" fontId="26" fillId="0" borderId="4" xfId="0" applyFont="1" applyBorder="1" applyAlignment="1">
      <alignment horizontal="left" vertical="center" wrapText="1"/>
    </xf>
    <xf numFmtId="0" fontId="34" fillId="0" borderId="4" xfId="43" applyFont="1" applyBorder="1" applyAlignment="1">
      <alignment vertical="center"/>
    </xf>
    <xf numFmtId="0" fontId="34" fillId="0" borderId="4" xfId="43" applyFont="1" applyBorder="1" applyAlignment="1">
      <alignment horizontal="left" vertical="center" wrapText="1"/>
    </xf>
    <xf numFmtId="0" fontId="34" fillId="0" borderId="0" xfId="43" quotePrefix="1" applyFont="1" applyAlignment="1">
      <alignment horizontal="right"/>
    </xf>
    <xf numFmtId="0" fontId="34" fillId="0" borderId="4" xfId="43" applyFont="1" applyBorder="1" applyAlignment="1">
      <alignment horizontal="left" vertical="center"/>
    </xf>
    <xf numFmtId="0" fontId="25" fillId="0" borderId="0" xfId="43" quotePrefix="1" applyFont="1" applyAlignment="1">
      <alignment horizontal="right" vertical="center" wrapText="1"/>
    </xf>
    <xf numFmtId="0" fontId="25" fillId="0" borderId="0" xfId="43" quotePrefix="1" applyFont="1" applyAlignment="1">
      <alignment horizontal="right"/>
    </xf>
    <xf numFmtId="0" fontId="49" fillId="0" borderId="0" xfId="0" applyFont="1" applyAlignment="1">
      <alignment vertical="center"/>
    </xf>
    <xf numFmtId="0" fontId="0" fillId="34" borderId="4" xfId="0" applyFill="1" applyBorder="1"/>
    <xf numFmtId="0" fontId="29" fillId="0" borderId="0" xfId="0" applyFont="1" applyAlignment="1">
      <alignment horizontal="justify" vertical="center"/>
    </xf>
    <xf numFmtId="0" fontId="26" fillId="33" borderId="4" xfId="0" applyFont="1" applyFill="1" applyBorder="1" applyAlignment="1">
      <alignment horizontal="justify" vertical="center" wrapText="1"/>
    </xf>
    <xf numFmtId="0" fontId="26" fillId="33" borderId="4" xfId="0" applyFont="1" applyFill="1" applyBorder="1" applyAlignment="1">
      <alignment horizontal="left" vertical="center" wrapText="1"/>
    </xf>
    <xf numFmtId="0" fontId="0" fillId="0" borderId="0" xfId="0" applyNumberFormat="1"/>
    <xf numFmtId="0" fontId="51" fillId="0" borderId="0" xfId="0" applyFont="1" applyBorder="1" applyAlignment="1">
      <alignment horizontal="justify" vertical="center" wrapText="1"/>
    </xf>
    <xf numFmtId="0" fontId="53" fillId="36" borderId="0" xfId="0" applyFont="1" applyFill="1" applyBorder="1" applyAlignment="1">
      <alignment horizontal="justify" vertical="center" wrapText="1"/>
    </xf>
    <xf numFmtId="14" fontId="51" fillId="0" borderId="0" xfId="0" applyNumberFormat="1" applyFont="1" applyBorder="1" applyAlignment="1">
      <alignment horizontal="justify" vertical="center" wrapText="1"/>
    </xf>
    <xf numFmtId="0" fontId="26" fillId="33" borderId="4" xfId="0" applyFont="1" applyFill="1" applyBorder="1" applyAlignment="1">
      <alignment vertical="center" wrapText="1"/>
    </xf>
    <xf numFmtId="0" fontId="51" fillId="0" borderId="0" xfId="0" applyFont="1" applyBorder="1" applyAlignment="1">
      <alignment vertical="top" wrapText="1"/>
    </xf>
    <xf numFmtId="0" fontId="54" fillId="0" borderId="0" xfId="0" applyFont="1" applyFill="1" applyAlignment="1">
      <alignment horizontal="left" vertical="center"/>
    </xf>
    <xf numFmtId="0" fontId="2" fillId="0" borderId="0" xfId="0" quotePrefix="1" applyNumberFormat="1" applyFont="1"/>
    <xf numFmtId="0" fontId="26" fillId="33" borderId="30"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6" fillId="33" borderId="9" xfId="0" applyFont="1" applyFill="1" applyBorder="1" applyAlignment="1">
      <alignment horizontal="left" vertical="center" wrapText="1"/>
    </xf>
    <xf numFmtId="0" fontId="51" fillId="0" borderId="11" xfId="0" applyFont="1" applyBorder="1" applyAlignment="1">
      <alignment horizontal="left" vertical="center" wrapText="1"/>
    </xf>
    <xf numFmtId="0" fontId="2" fillId="34" borderId="4" xfId="0" applyFont="1" applyFill="1" applyBorder="1" applyAlignment="1">
      <alignment horizontal="left"/>
    </xf>
    <xf numFmtId="0" fontId="0" fillId="33" borderId="5" xfId="0" applyFont="1" applyFill="1" applyBorder="1" applyAlignment="1">
      <alignment vertical="center" wrapText="1"/>
    </xf>
    <xf numFmtId="0" fontId="0" fillId="33" borderId="13" xfId="0" applyFont="1" applyFill="1" applyBorder="1" applyAlignment="1">
      <alignment vertical="center" wrapText="1"/>
    </xf>
    <xf numFmtId="0" fontId="2" fillId="36" borderId="12" xfId="0" applyFont="1" applyFill="1" applyBorder="1" applyAlignment="1">
      <alignment horizontal="justify" vertical="center" wrapText="1"/>
    </xf>
    <xf numFmtId="0" fontId="2" fillId="36" borderId="33" xfId="0" applyFont="1" applyFill="1" applyBorder="1" applyAlignment="1">
      <alignment horizontal="justify" vertical="center" wrapText="1"/>
    </xf>
    <xf numFmtId="0" fontId="23" fillId="0" borderId="0" xfId="0" applyFont="1" applyAlignment="1">
      <alignment horizontal="left" wrapText="1"/>
    </xf>
    <xf numFmtId="0" fontId="26" fillId="0" borderId="0" xfId="0" applyFont="1" applyAlignment="1">
      <alignment horizontal="left" vertical="center" wrapText="1" indent="2"/>
    </xf>
    <xf numFmtId="0" fontId="3" fillId="0" borderId="33"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26" fillId="0" borderId="12" xfId="0" applyFont="1" applyBorder="1" applyAlignment="1">
      <alignment horizontal="left" vertical="center"/>
    </xf>
    <xf numFmtId="0" fontId="26" fillId="0" borderId="32" xfId="0" applyFont="1" applyBorder="1" applyAlignment="1">
      <alignment horizontal="left" vertical="center"/>
    </xf>
    <xf numFmtId="0" fontId="27" fillId="0" borderId="0" xfId="43" quotePrefix="1" applyFont="1" applyAlignment="1">
      <alignment horizontal="center" vertical="center" wrapText="1"/>
    </xf>
    <xf numFmtId="0" fontId="20" fillId="0" borderId="0" xfId="0" applyFont="1" applyAlignment="1">
      <alignment horizontal="left" vertical="center" wrapText="1"/>
    </xf>
    <xf numFmtId="0" fontId="25" fillId="0" borderId="0" xfId="43" applyFont="1" applyBorder="1" applyAlignment="1">
      <alignment horizontal="left" vertical="center" wrapText="1" indent="1"/>
    </xf>
    <xf numFmtId="0" fontId="25" fillId="0" borderId="0" xfId="43" quotePrefix="1" applyFont="1" applyAlignment="1">
      <alignment horizontal="right" vertical="center" wrapText="1"/>
    </xf>
    <xf numFmtId="0" fontId="27" fillId="0" borderId="0" xfId="43" applyFont="1" applyAlignment="1">
      <alignment horizontal="left" wrapText="1"/>
    </xf>
    <xf numFmtId="0" fontId="27" fillId="0" borderId="0" xfId="43" applyFont="1" applyAlignment="1">
      <alignment horizontal="left" vertical="center" wrapText="1"/>
    </xf>
    <xf numFmtId="0" fontId="2" fillId="35" borderId="3" xfId="0" applyFont="1" applyFill="1" applyBorder="1" applyAlignment="1">
      <alignment horizontal="center"/>
    </xf>
    <xf numFmtId="0" fontId="2" fillId="35" borderId="23" xfId="0" applyFont="1" applyFill="1" applyBorder="1" applyAlignment="1">
      <alignment horizontal="center"/>
    </xf>
    <xf numFmtId="0" fontId="2" fillId="35" borderId="2" xfId="0" applyFont="1" applyFill="1" applyBorder="1" applyAlignment="1">
      <alignment horizontal="center"/>
    </xf>
    <xf numFmtId="0" fontId="2" fillId="35" borderId="28" xfId="0" applyFont="1" applyFill="1" applyBorder="1" applyAlignment="1">
      <alignment horizontal="center"/>
    </xf>
    <xf numFmtId="0" fontId="2" fillId="35" borderId="29" xfId="0" applyFont="1" applyFill="1" applyBorder="1" applyAlignment="1">
      <alignment horizontal="center"/>
    </xf>
    <xf numFmtId="0" fontId="26" fillId="0" borderId="4" xfId="0" applyFont="1" applyBorder="1" applyAlignment="1" applyProtection="1">
      <alignment horizontal="justify" vertical="center" wrapText="1"/>
      <protection locked="0"/>
    </xf>
    <xf numFmtId="0" fontId="50" fillId="0" borderId="4" xfId="0" applyFont="1" applyBorder="1" applyAlignment="1" applyProtection="1">
      <alignment horizontal="justify" vertical="center" wrapText="1"/>
      <protection locked="0"/>
    </xf>
  </cellXfs>
  <cellStyles count="84">
    <cellStyle name="20% - Accent1" xfId="19" builtinId="30" customBuiltin="1"/>
    <cellStyle name="20% - Accent1 2" xfId="61"/>
    <cellStyle name="20% - Accent2" xfId="23" builtinId="34" customBuiltin="1"/>
    <cellStyle name="20% - Accent2 2" xfId="65"/>
    <cellStyle name="20% - Accent3" xfId="27" builtinId="38" customBuiltin="1"/>
    <cellStyle name="20% - Accent3 2" xfId="69"/>
    <cellStyle name="20% - Accent4" xfId="31" builtinId="42" customBuiltin="1"/>
    <cellStyle name="20% - Accent4 2" xfId="73"/>
    <cellStyle name="20% - Accent5" xfId="35" builtinId="46" customBuiltin="1"/>
    <cellStyle name="20% - Accent5 2" xfId="77"/>
    <cellStyle name="20% - Accent6" xfId="39" builtinId="50" customBuiltin="1"/>
    <cellStyle name="20% - Accent6 2" xfId="81"/>
    <cellStyle name="40% - Accent1" xfId="20" builtinId="31" customBuiltin="1"/>
    <cellStyle name="40% - Accent1 2" xfId="62"/>
    <cellStyle name="40% - Accent2" xfId="24" builtinId="35" customBuiltin="1"/>
    <cellStyle name="40% - Accent2 2" xfId="66"/>
    <cellStyle name="40% - Accent3" xfId="28" builtinId="39" customBuiltin="1"/>
    <cellStyle name="40% - Accent3 2" xfId="70"/>
    <cellStyle name="40% - Accent4" xfId="32" builtinId="43" customBuiltin="1"/>
    <cellStyle name="40% - Accent4 2" xfId="74"/>
    <cellStyle name="40% - Accent5" xfId="36" builtinId="47" customBuiltin="1"/>
    <cellStyle name="40% - Accent5 2" xfId="78"/>
    <cellStyle name="40% - Accent6" xfId="40" builtinId="51" customBuiltin="1"/>
    <cellStyle name="40% - Accent6 2" xfId="82"/>
    <cellStyle name="60% - Accent1" xfId="21" builtinId="32" customBuiltin="1"/>
    <cellStyle name="60% - Accent1 2" xfId="63"/>
    <cellStyle name="60% - Accent2" xfId="25" builtinId="36" customBuiltin="1"/>
    <cellStyle name="60% - Accent2 2" xfId="67"/>
    <cellStyle name="60% - Accent3" xfId="29" builtinId="40" customBuiltin="1"/>
    <cellStyle name="60% - Accent3 2" xfId="71"/>
    <cellStyle name="60% - Accent4" xfId="33" builtinId="44" customBuiltin="1"/>
    <cellStyle name="60% - Accent4 2" xfId="75"/>
    <cellStyle name="60% - Accent5" xfId="37" builtinId="48" customBuiltin="1"/>
    <cellStyle name="60% - Accent5 2" xfId="79"/>
    <cellStyle name="60% - Accent6" xfId="41" builtinId="52" customBuiltin="1"/>
    <cellStyle name="60% - Accent6 2" xfId="83"/>
    <cellStyle name="Accent1" xfId="18" builtinId="29" customBuiltin="1"/>
    <cellStyle name="Accent1 2" xfId="60"/>
    <cellStyle name="Accent2" xfId="22" builtinId="33" customBuiltin="1"/>
    <cellStyle name="Accent2 2" xfId="64"/>
    <cellStyle name="Accent3" xfId="26" builtinId="37" customBuiltin="1"/>
    <cellStyle name="Accent3 2" xfId="68"/>
    <cellStyle name="Accent4" xfId="30" builtinId="41" customBuiltin="1"/>
    <cellStyle name="Accent4 2" xfId="72"/>
    <cellStyle name="Accent5" xfId="34" builtinId="45" customBuiltin="1"/>
    <cellStyle name="Accent5 2" xfId="76"/>
    <cellStyle name="Accent6" xfId="38" builtinId="49" customBuiltin="1"/>
    <cellStyle name="Accent6 2" xfId="80"/>
    <cellStyle name="Bad" xfId="7" builtinId="27" customBuiltin="1"/>
    <cellStyle name="Bad 2" xfId="49"/>
    <cellStyle name="Calculation" xfId="11" builtinId="22" customBuiltin="1"/>
    <cellStyle name="Calculation 2" xfId="53"/>
    <cellStyle name="Check Cell" xfId="13" builtinId="23" customBuiltin="1"/>
    <cellStyle name="Check Cell 2" xfId="55"/>
    <cellStyle name="Comma 2" xfId="45"/>
    <cellStyle name="Currency 2" xfId="44"/>
    <cellStyle name="Explanatory Text" xfId="16" builtinId="53" customBuiltin="1"/>
    <cellStyle name="Explanatory Text 2" xfId="58"/>
    <cellStyle name="Good" xfId="6" builtinId="26" customBuiltin="1"/>
    <cellStyle name="Good 2" xfId="48"/>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Input 2" xfId="51"/>
    <cellStyle name="Linked Cell" xfId="12" builtinId="24" customBuiltin="1"/>
    <cellStyle name="Linked Cell 2" xfId="54"/>
    <cellStyle name="Neutral" xfId="8" builtinId="28" customBuiltin="1"/>
    <cellStyle name="Neutral 2" xfId="50"/>
    <cellStyle name="Normal" xfId="0" builtinId="0"/>
    <cellStyle name="Normal 2" xfId="46"/>
    <cellStyle name="Note" xfId="15" builtinId="10" customBuiltin="1"/>
    <cellStyle name="Note 2" xfId="57"/>
    <cellStyle name="Output" xfId="10" builtinId="21" customBuiltin="1"/>
    <cellStyle name="Output 2" xfId="52"/>
    <cellStyle name="Percent" xfId="42" builtinId="5"/>
    <cellStyle name="Title" xfId="1" builtinId="15" customBuiltin="1"/>
    <cellStyle name="Title 2" xfId="47"/>
    <cellStyle name="Total" xfId="17" builtinId="25" customBuiltin="1"/>
    <cellStyle name="Total 2" xfId="59"/>
    <cellStyle name="Warning Text" xfId="14" builtinId="11" customBuiltin="1"/>
    <cellStyle name="Warning Text 2" xfId="56"/>
  </cellStyles>
  <dxfs count="21">
    <dxf>
      <numFmt numFmtId="0" formatCode="General"/>
    </dxf>
    <dxf>
      <numFmt numFmtId="0" formatCode="General"/>
    </dxf>
    <dxf>
      <numFmt numFmtId="0" formatCode="General"/>
    </dxf>
    <dxf>
      <font>
        <b/>
        <i/>
        <strike val="0"/>
        <condense val="0"/>
        <extend val="0"/>
        <outline val="0"/>
        <shadow val="0"/>
        <u val="none"/>
        <vertAlign val="baseline"/>
        <sz val="12"/>
        <color auto="1"/>
        <name val="Cambria"/>
        <scheme val="none"/>
      </font>
      <alignment horizontal="center" vertical="center" textRotation="0" wrapText="1" indent="0" justifyLastLine="0" shrinkToFit="0" readingOrder="0"/>
    </dxf>
    <dxf>
      <border outline="0">
        <left style="medium">
          <color indexed="64"/>
        </left>
      </border>
    </dxf>
    <dxf>
      <numFmt numFmtId="0" formatCode="General"/>
    </dxf>
    <dxf>
      <font>
        <b/>
        <i/>
        <strike val="0"/>
        <condense val="0"/>
        <extend val="0"/>
        <outline val="0"/>
        <shadow val="0"/>
        <u val="none"/>
        <vertAlign val="baseline"/>
        <sz val="12"/>
        <color auto="1"/>
        <name val="Cambria"/>
        <scheme val="none"/>
      </font>
      <alignment horizontal="center" vertical="center" textRotation="0" wrapText="1" indent="0" justifyLastLine="0" shrinkToFit="0" readingOrder="0"/>
    </dxf>
    <dxf>
      <border outline="0">
        <left style="medium">
          <color indexed="64"/>
        </left>
      </border>
    </dxf>
    <dxf>
      <font>
        <color rgb="FFFF0000"/>
      </font>
      <fill>
        <patternFill>
          <bgColor theme="9"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8D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217947</xdr:colOff>
      <xdr:row>9</xdr:row>
      <xdr:rowOff>22190</xdr:rowOff>
    </xdr:to>
    <xdr:sp macro="" textlink="">
      <xdr:nvSpPr>
        <xdr:cNvPr id="2" name="EsriDoNotEdit">
          <a:extLst>
            <a:ext uri="{FF2B5EF4-FFF2-40B4-BE49-F238E27FC236}">
              <a16:creationId xmlns:a16="http://schemas.microsoft.com/office/drawing/2014/main" id="{00000000-0008-0000-0D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a:rPr>
            <a:t> For Esri use only</a:t>
          </a:r>
        </a:p>
      </xdr:txBody>
    </xdr:sp>
    <xdr:clientData/>
  </xdr:twoCellAnchor>
</xdr:wsDr>
</file>

<file path=xl/tables/table1.xml><?xml version="1.0" encoding="utf-8"?>
<table xmlns="http://schemas.openxmlformats.org/spreadsheetml/2006/main" id="1" name="Table1" displayName="Table1" ref="E1:F101" totalsRowShown="0" tableBorderDxfId="7">
  <autoFilter ref="E1:F101"/>
  <tableColumns count="2">
    <tableColumn id="1" name="Feature" dataDxfId="6">
      <calculatedColumnFormula>IF(B2&lt;&gt;"",A2&amp;": "&amp;B2,A2)</calculatedColumnFormula>
    </tableColumn>
    <tableColumn id="2" name="Factor" dataDxfId="5">
      <calculatedColumnFormula>C2&amp;" - "&amp;D2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E1:H110" totalsRowShown="0" tableBorderDxfId="4">
  <autoFilter ref="E1:H110"/>
  <tableColumns count="4">
    <tableColumn id="1" name="Feature" dataDxfId="3">
      <calculatedColumnFormula>IF(B2&lt;&gt;"",A2&amp;": "&amp;B2,A2)</calculatedColumnFormula>
    </tableColumn>
    <tableColumn id="2" name="Treatment" dataDxfId="2">
      <calculatedColumnFormula>C2&amp;" - "&amp;D2</calculatedColumnFormula>
    </tableColumn>
    <tableColumn id="3" name="Nature of Works" dataDxfId="1">
      <calculatedColumnFormula>-Please Select</calculatedColumnFormula>
    </tableColumn>
    <tableColumn id="4" name="Unique Treatments" dataDxfId="0">
      <calculatedColumnFormula>INDEX(Treatment,MATCH(0,COUNTIF($H$1:H24,Treatment),0))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trimwebdrawer.mrwa.wa.gov.au/WebDrawer/record/7966877" TargetMode="External"/><Relationship Id="rId2" Type="http://schemas.openxmlformats.org/officeDocument/2006/relationships/hyperlink" Target="http://trimwebdrawer.mrwa.wa.gov.au/WebDrawer/record/7966873" TargetMode="External"/><Relationship Id="rId1" Type="http://schemas.openxmlformats.org/officeDocument/2006/relationships/hyperlink" Target="http://trimwebdrawer.mrwa.wa.gov.au/WebDrawer/record/7966877" TargetMode="External"/><Relationship Id="rId6" Type="http://schemas.openxmlformats.org/officeDocument/2006/relationships/printerSettings" Target="../printerSettings/printerSettings2.bin"/><Relationship Id="rId5" Type="http://schemas.openxmlformats.org/officeDocument/2006/relationships/hyperlink" Target="https://www.mainroads.wa.gov.au/OurRoads/RoadSafety/Pages/managementsystem.aspx" TargetMode="External"/><Relationship Id="rId4" Type="http://schemas.openxmlformats.org/officeDocument/2006/relationships/hyperlink" Target="mailto:roadsafety@mainroads.w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trimwebdrawer.mrwa.wa.gov.au/WebDrawer/record/7387517" TargetMode="External"/><Relationship Id="rId13" Type="http://schemas.openxmlformats.org/officeDocument/2006/relationships/hyperlink" Target="http://trimwebdrawer.mrwa.wa.gov.au/WebDrawer/record/8326475" TargetMode="External"/><Relationship Id="rId18" Type="http://schemas.openxmlformats.org/officeDocument/2006/relationships/hyperlink" Target="http://trimwebdrawer.mrwa.wa.gov.au/WebDrawer/record/7966865" TargetMode="External"/><Relationship Id="rId3" Type="http://schemas.openxmlformats.org/officeDocument/2006/relationships/hyperlink" Target="http://trimwebdrawer.mrwa.wa.gov.au/WebDrawer/record/7946569" TargetMode="External"/><Relationship Id="rId21" Type="http://schemas.openxmlformats.org/officeDocument/2006/relationships/hyperlink" Target="http://trimwebdrawer.mrwa.wa.gov.au/WebDrawer/record/8326458" TargetMode="External"/><Relationship Id="rId7" Type="http://schemas.openxmlformats.org/officeDocument/2006/relationships/hyperlink" Target="http://trimwebdrawer.mrwa.wa.gov.au/WebDrawer/record/7368905" TargetMode="External"/><Relationship Id="rId12" Type="http://schemas.openxmlformats.org/officeDocument/2006/relationships/hyperlink" Target="http://trimwebdrawer.mrwa.wa.gov.au/WebDrawer/record/8326483" TargetMode="External"/><Relationship Id="rId17" Type="http://schemas.openxmlformats.org/officeDocument/2006/relationships/hyperlink" Target="http://trimwebdrawer.mrwa.wa.gov.au/WebDrawer/record/8326476" TargetMode="External"/><Relationship Id="rId2" Type="http://schemas.openxmlformats.org/officeDocument/2006/relationships/hyperlink" Target="http://trimwebdrawer.mrwa.wa.gov.au/WebDrawer/record/7946570" TargetMode="External"/><Relationship Id="rId16" Type="http://schemas.openxmlformats.org/officeDocument/2006/relationships/hyperlink" Target="http://trimwebdrawer.mrwa.wa.gov.au/WebDrawer/record/8326459" TargetMode="External"/><Relationship Id="rId20" Type="http://schemas.openxmlformats.org/officeDocument/2006/relationships/hyperlink" Target="http://trimwebdrawer.mrwa.wa.gov.au/WebDrawer/record/8326478" TargetMode="External"/><Relationship Id="rId1" Type="http://schemas.openxmlformats.org/officeDocument/2006/relationships/hyperlink" Target="http://trimwebdrawer.mrwa.wa.gov.au/WebDrawer/record/7946571" TargetMode="External"/><Relationship Id="rId6" Type="http://schemas.openxmlformats.org/officeDocument/2006/relationships/hyperlink" Target="http://trimwebdrawer.mrwa.wa.gov.au/WebDrawer/record/7946565" TargetMode="External"/><Relationship Id="rId11" Type="http://schemas.openxmlformats.org/officeDocument/2006/relationships/hyperlink" Target="http://trimwebdrawer.mrwa.wa.gov.au/WebDrawer/record/7946561" TargetMode="External"/><Relationship Id="rId5" Type="http://schemas.openxmlformats.org/officeDocument/2006/relationships/hyperlink" Target="http://trimwebdrawer.mrwa.wa.gov.au/WebDrawer/record/7946567" TargetMode="External"/><Relationship Id="rId15" Type="http://schemas.openxmlformats.org/officeDocument/2006/relationships/hyperlink" Target="http://trimwebdrawer.mrwa.wa.gov.au/WebDrawer/record/8326477" TargetMode="External"/><Relationship Id="rId10" Type="http://schemas.openxmlformats.org/officeDocument/2006/relationships/hyperlink" Target="http://trimwebdrawer.mrwa.wa.gov.au/WebDrawer/record/7946564" TargetMode="External"/><Relationship Id="rId19" Type="http://schemas.openxmlformats.org/officeDocument/2006/relationships/hyperlink" Target="http://trimwebdrawer.mrwa.wa.gov.au/WebDrawer/record/7966868" TargetMode="External"/><Relationship Id="rId4" Type="http://schemas.openxmlformats.org/officeDocument/2006/relationships/hyperlink" Target="http://trimwebdrawer.mrwa.wa.gov.au/WebDrawer/record/7946559" TargetMode="External"/><Relationship Id="rId9" Type="http://schemas.openxmlformats.org/officeDocument/2006/relationships/hyperlink" Target="http://iroads/AboutUs/OurStructure/PlanningTechnicalServices/RoadSafety/ROSMA/Pages/ROSMA-Securing-safety-funding.aspx" TargetMode="External"/><Relationship Id="rId14" Type="http://schemas.openxmlformats.org/officeDocument/2006/relationships/hyperlink" Target="http://trimwebdrawer.mrwa.wa.gov.au/WebDrawer/record/8326465" TargetMode="External"/><Relationship Id="rId22"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C223"/>
  <sheetViews>
    <sheetView tabSelected="1" view="pageLayout" zoomScaleNormal="100" workbookViewId="0">
      <selection activeCell="B17" sqref="B17"/>
    </sheetView>
  </sheetViews>
  <sheetFormatPr defaultRowHeight="14.25" x14ac:dyDescent="0.2"/>
  <cols>
    <col min="1" max="1" width="35.75" customWidth="1"/>
    <col min="2" max="2" width="66.875" customWidth="1"/>
    <col min="3" max="3" width="75.125" customWidth="1"/>
  </cols>
  <sheetData>
    <row r="1" spans="1:3" ht="39.75" customHeight="1" x14ac:dyDescent="0.2">
      <c r="A1" s="101" t="s">
        <v>467</v>
      </c>
      <c r="B1" s="102"/>
      <c r="C1" s="89" t="s">
        <v>450</v>
      </c>
    </row>
    <row r="2" spans="1:3" ht="15" x14ac:dyDescent="0.2">
      <c r="A2" s="103" t="s">
        <v>431</v>
      </c>
      <c r="B2" s="104"/>
      <c r="C2" s="90" t="s">
        <v>451</v>
      </c>
    </row>
    <row r="3" spans="1:3" x14ac:dyDescent="0.2">
      <c r="A3" s="86" t="s">
        <v>432</v>
      </c>
      <c r="B3" s="122"/>
      <c r="C3" s="89" t="s">
        <v>452</v>
      </c>
    </row>
    <row r="4" spans="1:3" x14ac:dyDescent="0.2">
      <c r="A4" s="86" t="s">
        <v>433</v>
      </c>
      <c r="B4" s="122"/>
      <c r="C4" s="89" t="s">
        <v>453</v>
      </c>
    </row>
    <row r="5" spans="1:3" x14ac:dyDescent="0.2">
      <c r="A5" s="86" t="s">
        <v>434</v>
      </c>
      <c r="B5" s="122"/>
      <c r="C5" s="89" t="s">
        <v>454</v>
      </c>
    </row>
    <row r="6" spans="1:3" x14ac:dyDescent="0.2">
      <c r="A6" s="87" t="s">
        <v>435</v>
      </c>
      <c r="B6" s="122"/>
      <c r="C6" s="89" t="s">
        <v>460</v>
      </c>
    </row>
    <row r="7" spans="1:3" x14ac:dyDescent="0.2">
      <c r="A7" s="86" t="s">
        <v>436</v>
      </c>
      <c r="B7" s="122"/>
      <c r="C7" s="89" t="s">
        <v>461</v>
      </c>
    </row>
    <row r="8" spans="1:3" ht="55.5" customHeight="1" x14ac:dyDescent="0.2">
      <c r="A8" s="86" t="s">
        <v>437</v>
      </c>
      <c r="B8" s="122"/>
      <c r="C8" s="89" t="s">
        <v>455</v>
      </c>
    </row>
    <row r="9" spans="1:3" x14ac:dyDescent="0.2">
      <c r="A9" s="86" t="s">
        <v>438</v>
      </c>
      <c r="B9" s="122"/>
      <c r="C9" s="91">
        <v>45103</v>
      </c>
    </row>
    <row r="10" spans="1:3" ht="70.5" customHeight="1" x14ac:dyDescent="0.2">
      <c r="A10" s="86" t="s">
        <v>439</v>
      </c>
      <c r="B10" s="122"/>
      <c r="C10" s="91" t="s">
        <v>488</v>
      </c>
    </row>
    <row r="11" spans="1:3" s="39" customFormat="1" ht="36" customHeight="1" x14ac:dyDescent="0.2">
      <c r="C11"/>
    </row>
    <row r="12" spans="1:3" s="39" customFormat="1" ht="15" x14ac:dyDescent="0.25">
      <c r="A12" s="100" t="s">
        <v>440</v>
      </c>
      <c r="B12" s="100"/>
      <c r="C12" s="90" t="s">
        <v>451</v>
      </c>
    </row>
    <row r="13" spans="1:3" s="39" customFormat="1" ht="25.5" x14ac:dyDescent="0.2">
      <c r="A13" s="86" t="s">
        <v>441</v>
      </c>
      <c r="B13" s="122"/>
      <c r="C13" s="89" t="s">
        <v>470</v>
      </c>
    </row>
    <row r="14" spans="1:3" s="39" customFormat="1" ht="25.5" x14ac:dyDescent="0.2">
      <c r="A14" s="87" t="s">
        <v>442</v>
      </c>
      <c r="B14" s="122"/>
      <c r="C14" s="89" t="s">
        <v>457</v>
      </c>
    </row>
    <row r="15" spans="1:3" s="39" customFormat="1" x14ac:dyDescent="0.2">
      <c r="A15" s="86" t="s">
        <v>443</v>
      </c>
      <c r="B15" s="122"/>
      <c r="C15" s="89" t="s">
        <v>458</v>
      </c>
    </row>
    <row r="16" spans="1:3" s="39" customFormat="1" x14ac:dyDescent="0.2">
      <c r="A16" s="86" t="s">
        <v>444</v>
      </c>
      <c r="B16" s="122"/>
      <c r="C16" s="89" t="s">
        <v>459</v>
      </c>
    </row>
    <row r="17" spans="1:3" s="39" customFormat="1" ht="14.25" customHeight="1" x14ac:dyDescent="0.2">
      <c r="A17" s="92" t="s">
        <v>445</v>
      </c>
      <c r="B17" s="122" t="s">
        <v>487</v>
      </c>
      <c r="C17" s="93" t="s">
        <v>462</v>
      </c>
    </row>
    <row r="18" spans="1:3" s="39" customFormat="1" x14ac:dyDescent="0.2">
      <c r="A18" s="96" t="s">
        <v>449</v>
      </c>
      <c r="B18" s="122" t="s">
        <v>237</v>
      </c>
      <c r="C18" s="99" t="s">
        <v>468</v>
      </c>
    </row>
    <row r="19" spans="1:3" s="39" customFormat="1" x14ac:dyDescent="0.2">
      <c r="A19" s="97"/>
      <c r="B19" s="122" t="s">
        <v>237</v>
      </c>
      <c r="C19" s="99"/>
    </row>
    <row r="20" spans="1:3" s="39" customFormat="1" x14ac:dyDescent="0.2">
      <c r="A20" s="97"/>
      <c r="B20" s="122" t="s">
        <v>237</v>
      </c>
      <c r="C20" s="99"/>
    </row>
    <row r="21" spans="1:3" s="39" customFormat="1" x14ac:dyDescent="0.2">
      <c r="A21" s="98"/>
      <c r="B21" s="123" t="s">
        <v>466</v>
      </c>
      <c r="C21" s="93" t="s">
        <v>469</v>
      </c>
    </row>
    <row r="22" spans="1:3" s="39" customFormat="1" ht="44.25" customHeight="1" x14ac:dyDescent="0.2">
      <c r="A22" s="86" t="s">
        <v>439</v>
      </c>
      <c r="B22" s="122"/>
      <c r="C22" s="89" t="s">
        <v>463</v>
      </c>
    </row>
    <row r="23" spans="1:3" s="39" customFormat="1" ht="22.5" customHeight="1" x14ac:dyDescent="0.2">
      <c r="A23" s="94"/>
      <c r="C23"/>
    </row>
    <row r="24" spans="1:3" s="39" customFormat="1" ht="15" x14ac:dyDescent="0.25">
      <c r="A24" s="100" t="s">
        <v>446</v>
      </c>
      <c r="B24" s="100"/>
      <c r="C24" s="90" t="s">
        <v>451</v>
      </c>
    </row>
    <row r="25" spans="1:3" s="39" customFormat="1" ht="25.5" x14ac:dyDescent="0.2">
      <c r="A25" s="86" t="s">
        <v>441</v>
      </c>
      <c r="B25" s="122"/>
      <c r="C25" s="89" t="s">
        <v>456</v>
      </c>
    </row>
    <row r="26" spans="1:3" s="39" customFormat="1" ht="25.5" x14ac:dyDescent="0.2">
      <c r="A26" s="87" t="s">
        <v>442</v>
      </c>
      <c r="B26" s="122"/>
      <c r="C26" s="89" t="s">
        <v>457</v>
      </c>
    </row>
    <row r="27" spans="1:3" s="39" customFormat="1" x14ac:dyDescent="0.2">
      <c r="A27" s="86" t="s">
        <v>443</v>
      </c>
      <c r="B27" s="122"/>
      <c r="C27" s="89" t="s">
        <v>458</v>
      </c>
    </row>
    <row r="28" spans="1:3" s="39" customFormat="1" x14ac:dyDescent="0.2">
      <c r="A28" s="86" t="s">
        <v>444</v>
      </c>
      <c r="B28" s="122"/>
      <c r="C28" s="89" t="s">
        <v>459</v>
      </c>
    </row>
    <row r="29" spans="1:3" s="39" customFormat="1" x14ac:dyDescent="0.2">
      <c r="A29" s="92" t="s">
        <v>445</v>
      </c>
      <c r="B29" s="122" t="s">
        <v>487</v>
      </c>
      <c r="C29" s="93" t="s">
        <v>462</v>
      </c>
    </row>
    <row r="30" spans="1:3" s="39" customFormat="1" x14ac:dyDescent="0.2">
      <c r="A30" s="96" t="s">
        <v>449</v>
      </c>
      <c r="B30" s="122" t="s">
        <v>237</v>
      </c>
      <c r="C30" s="99" t="s">
        <v>468</v>
      </c>
    </row>
    <row r="31" spans="1:3" s="39" customFormat="1" x14ac:dyDescent="0.2">
      <c r="A31" s="97"/>
      <c r="B31" s="122" t="s">
        <v>237</v>
      </c>
      <c r="C31" s="99"/>
    </row>
    <row r="32" spans="1:3" s="39" customFormat="1" x14ac:dyDescent="0.2">
      <c r="A32" s="97"/>
      <c r="B32" s="122" t="s">
        <v>237</v>
      </c>
      <c r="C32" s="99"/>
    </row>
    <row r="33" spans="1:3" s="39" customFormat="1" x14ac:dyDescent="0.2">
      <c r="A33" s="98"/>
      <c r="B33" s="123" t="s">
        <v>466</v>
      </c>
      <c r="C33" s="93" t="s">
        <v>469</v>
      </c>
    </row>
    <row r="34" spans="1:3" s="39" customFormat="1" x14ac:dyDescent="0.2">
      <c r="A34" s="86" t="s">
        <v>439</v>
      </c>
      <c r="B34" s="122"/>
      <c r="C34" s="89" t="s">
        <v>463</v>
      </c>
    </row>
    <row r="35" spans="1:3" s="39" customFormat="1" ht="36.75" customHeight="1" x14ac:dyDescent="0.2">
      <c r="A35" s="94" t="s">
        <v>464</v>
      </c>
    </row>
    <row r="36" spans="1:3" s="39" customFormat="1" ht="15" x14ac:dyDescent="0.25">
      <c r="A36" s="100" t="s">
        <v>447</v>
      </c>
      <c r="B36" s="100"/>
      <c r="C36" s="90" t="s">
        <v>451</v>
      </c>
    </row>
    <row r="37" spans="1:3" s="39" customFormat="1" ht="25.5" x14ac:dyDescent="0.2">
      <c r="A37" s="86" t="s">
        <v>441</v>
      </c>
      <c r="B37" s="122"/>
      <c r="C37" s="89" t="s">
        <v>456</v>
      </c>
    </row>
    <row r="38" spans="1:3" s="39" customFormat="1" ht="25.5" x14ac:dyDescent="0.2">
      <c r="A38" s="87" t="s">
        <v>442</v>
      </c>
      <c r="B38" s="122"/>
      <c r="C38" s="89" t="s">
        <v>457</v>
      </c>
    </row>
    <row r="39" spans="1:3" s="39" customFormat="1" x14ac:dyDescent="0.2">
      <c r="A39" s="86" t="s">
        <v>443</v>
      </c>
      <c r="B39" s="122"/>
      <c r="C39" s="89" t="s">
        <v>458</v>
      </c>
    </row>
    <row r="40" spans="1:3" s="39" customFormat="1" x14ac:dyDescent="0.2">
      <c r="A40" s="86" t="s">
        <v>444</v>
      </c>
      <c r="B40" s="122"/>
      <c r="C40" s="89" t="s">
        <v>459</v>
      </c>
    </row>
    <row r="41" spans="1:3" s="39" customFormat="1" x14ac:dyDescent="0.2">
      <c r="A41" s="92" t="s">
        <v>445</v>
      </c>
      <c r="B41" s="122" t="s">
        <v>487</v>
      </c>
      <c r="C41" s="93" t="s">
        <v>462</v>
      </c>
    </row>
    <row r="42" spans="1:3" s="39" customFormat="1" x14ac:dyDescent="0.2">
      <c r="A42" s="96" t="s">
        <v>449</v>
      </c>
      <c r="B42" s="122" t="s">
        <v>237</v>
      </c>
      <c r="C42" s="99" t="s">
        <v>468</v>
      </c>
    </row>
    <row r="43" spans="1:3" s="39" customFormat="1" x14ac:dyDescent="0.2">
      <c r="A43" s="97"/>
      <c r="B43" s="122" t="s">
        <v>237</v>
      </c>
      <c r="C43" s="99"/>
    </row>
    <row r="44" spans="1:3" x14ac:dyDescent="0.2">
      <c r="A44" s="97"/>
      <c r="B44" s="122" t="s">
        <v>237</v>
      </c>
      <c r="C44" s="99"/>
    </row>
    <row r="45" spans="1:3" x14ac:dyDescent="0.2">
      <c r="A45" s="98"/>
      <c r="B45" s="123" t="s">
        <v>466</v>
      </c>
      <c r="C45" s="93" t="s">
        <v>469</v>
      </c>
    </row>
    <row r="46" spans="1:3" x14ac:dyDescent="0.2">
      <c r="A46" s="86" t="s">
        <v>439</v>
      </c>
      <c r="B46" s="122"/>
      <c r="C46" s="89" t="s">
        <v>463</v>
      </c>
    </row>
    <row r="48" spans="1:3" ht="15" x14ac:dyDescent="0.25">
      <c r="A48" s="100" t="s">
        <v>489</v>
      </c>
      <c r="B48" s="100"/>
      <c r="C48" s="90" t="s">
        <v>451</v>
      </c>
    </row>
    <row r="49" spans="1:3" ht="25.5" x14ac:dyDescent="0.2">
      <c r="A49" s="86" t="s">
        <v>441</v>
      </c>
      <c r="B49" s="122"/>
      <c r="C49" s="89" t="s">
        <v>456</v>
      </c>
    </row>
    <row r="50" spans="1:3" ht="25.5" x14ac:dyDescent="0.2">
      <c r="A50" s="87" t="s">
        <v>442</v>
      </c>
      <c r="B50" s="122"/>
      <c r="C50" s="89" t="s">
        <v>457</v>
      </c>
    </row>
    <row r="51" spans="1:3" s="39" customFormat="1" x14ac:dyDescent="0.2">
      <c r="A51" s="86" t="s">
        <v>443</v>
      </c>
      <c r="B51" s="122"/>
      <c r="C51" s="89" t="s">
        <v>458</v>
      </c>
    </row>
    <row r="52" spans="1:3" x14ac:dyDescent="0.2">
      <c r="A52" s="86" t="s">
        <v>444</v>
      </c>
      <c r="B52" s="122"/>
      <c r="C52" s="89" t="s">
        <v>459</v>
      </c>
    </row>
    <row r="53" spans="1:3" x14ac:dyDescent="0.2">
      <c r="A53" s="92" t="s">
        <v>445</v>
      </c>
      <c r="B53" s="122" t="s">
        <v>487</v>
      </c>
      <c r="C53" s="93" t="s">
        <v>462</v>
      </c>
    </row>
    <row r="54" spans="1:3" x14ac:dyDescent="0.2">
      <c r="A54" s="96" t="s">
        <v>449</v>
      </c>
      <c r="B54" s="122" t="s">
        <v>237</v>
      </c>
      <c r="C54" s="99" t="s">
        <v>468</v>
      </c>
    </row>
    <row r="55" spans="1:3" x14ac:dyDescent="0.2">
      <c r="A55" s="97"/>
      <c r="B55" s="122" t="s">
        <v>237</v>
      </c>
      <c r="C55" s="99"/>
    </row>
    <row r="56" spans="1:3" x14ac:dyDescent="0.2">
      <c r="A56" s="97"/>
      <c r="B56" s="122" t="s">
        <v>237</v>
      </c>
      <c r="C56" s="99"/>
    </row>
    <row r="57" spans="1:3" x14ac:dyDescent="0.2">
      <c r="A57" s="98"/>
      <c r="B57" s="123" t="s">
        <v>466</v>
      </c>
      <c r="C57" s="93" t="s">
        <v>469</v>
      </c>
    </row>
    <row r="58" spans="1:3" x14ac:dyDescent="0.2">
      <c r="A58" s="86" t="s">
        <v>439</v>
      </c>
      <c r="B58" s="122"/>
      <c r="C58" s="89" t="s">
        <v>463</v>
      </c>
    </row>
    <row r="60" spans="1:3" ht="15" x14ac:dyDescent="0.25">
      <c r="A60" s="100" t="s">
        <v>490</v>
      </c>
      <c r="B60" s="100"/>
      <c r="C60" s="90" t="s">
        <v>451</v>
      </c>
    </row>
    <row r="61" spans="1:3" ht="25.5" x14ac:dyDescent="0.2">
      <c r="A61" s="86" t="s">
        <v>441</v>
      </c>
      <c r="B61" s="122"/>
      <c r="C61" s="89" t="s">
        <v>456</v>
      </c>
    </row>
    <row r="62" spans="1:3" ht="25.5" x14ac:dyDescent="0.2">
      <c r="A62" s="87" t="s">
        <v>442</v>
      </c>
      <c r="B62" s="122"/>
      <c r="C62" s="89" t="s">
        <v>457</v>
      </c>
    </row>
    <row r="63" spans="1:3" x14ac:dyDescent="0.2">
      <c r="A63" s="86" t="s">
        <v>443</v>
      </c>
      <c r="B63" s="122"/>
      <c r="C63" s="89" t="s">
        <v>458</v>
      </c>
    </row>
    <row r="64" spans="1:3" x14ac:dyDescent="0.2">
      <c r="A64" s="86" t="s">
        <v>444</v>
      </c>
      <c r="B64" s="122"/>
      <c r="C64" s="89" t="s">
        <v>459</v>
      </c>
    </row>
    <row r="65" spans="1:3" x14ac:dyDescent="0.2">
      <c r="A65" s="92" t="s">
        <v>445</v>
      </c>
      <c r="B65" s="122" t="s">
        <v>487</v>
      </c>
      <c r="C65" s="93" t="s">
        <v>462</v>
      </c>
    </row>
    <row r="66" spans="1:3" x14ac:dyDescent="0.2">
      <c r="A66" s="96" t="s">
        <v>449</v>
      </c>
      <c r="B66" s="122" t="s">
        <v>237</v>
      </c>
      <c r="C66" s="99" t="s">
        <v>468</v>
      </c>
    </row>
    <row r="67" spans="1:3" x14ac:dyDescent="0.2">
      <c r="A67" s="97"/>
      <c r="B67" s="122" t="s">
        <v>237</v>
      </c>
      <c r="C67" s="99"/>
    </row>
    <row r="68" spans="1:3" x14ac:dyDescent="0.2">
      <c r="A68" s="97"/>
      <c r="B68" s="122" t="s">
        <v>237</v>
      </c>
      <c r="C68" s="99"/>
    </row>
    <row r="69" spans="1:3" x14ac:dyDescent="0.2">
      <c r="A69" s="98"/>
      <c r="B69" s="123" t="s">
        <v>466</v>
      </c>
      <c r="C69" s="93" t="s">
        <v>469</v>
      </c>
    </row>
    <row r="70" spans="1:3" x14ac:dyDescent="0.2">
      <c r="A70" s="86" t="s">
        <v>439</v>
      </c>
      <c r="B70" s="122"/>
      <c r="C70" s="89" t="s">
        <v>463</v>
      </c>
    </row>
    <row r="72" spans="1:3" ht="15" x14ac:dyDescent="0.25">
      <c r="A72" s="100" t="s">
        <v>491</v>
      </c>
      <c r="B72" s="100"/>
      <c r="C72" s="90" t="s">
        <v>451</v>
      </c>
    </row>
    <row r="73" spans="1:3" ht="25.5" x14ac:dyDescent="0.2">
      <c r="A73" s="86" t="s">
        <v>441</v>
      </c>
      <c r="B73" s="122"/>
      <c r="C73" s="89" t="s">
        <v>456</v>
      </c>
    </row>
    <row r="74" spans="1:3" ht="25.5" x14ac:dyDescent="0.2">
      <c r="A74" s="87" t="s">
        <v>442</v>
      </c>
      <c r="B74" s="122"/>
      <c r="C74" s="89" t="s">
        <v>457</v>
      </c>
    </row>
    <row r="75" spans="1:3" x14ac:dyDescent="0.2">
      <c r="A75" s="86" t="s">
        <v>443</v>
      </c>
      <c r="B75" s="122"/>
      <c r="C75" s="89" t="s">
        <v>458</v>
      </c>
    </row>
    <row r="76" spans="1:3" x14ac:dyDescent="0.2">
      <c r="A76" s="86" t="s">
        <v>444</v>
      </c>
      <c r="B76" s="122"/>
      <c r="C76" s="89" t="s">
        <v>459</v>
      </c>
    </row>
    <row r="77" spans="1:3" x14ac:dyDescent="0.2">
      <c r="A77" s="92" t="s">
        <v>445</v>
      </c>
      <c r="B77" s="122" t="s">
        <v>487</v>
      </c>
      <c r="C77" s="93" t="s">
        <v>462</v>
      </c>
    </row>
    <row r="78" spans="1:3" x14ac:dyDescent="0.2">
      <c r="A78" s="96" t="s">
        <v>449</v>
      </c>
      <c r="B78" s="122" t="s">
        <v>237</v>
      </c>
      <c r="C78" s="99" t="s">
        <v>468</v>
      </c>
    </row>
    <row r="79" spans="1:3" x14ac:dyDescent="0.2">
      <c r="A79" s="97"/>
      <c r="B79" s="122" t="s">
        <v>237</v>
      </c>
      <c r="C79" s="99"/>
    </row>
    <row r="80" spans="1:3" x14ac:dyDescent="0.2">
      <c r="A80" s="97"/>
      <c r="B80" s="122" t="s">
        <v>237</v>
      </c>
      <c r="C80" s="99"/>
    </row>
    <row r="81" spans="1:3" x14ac:dyDescent="0.2">
      <c r="A81" s="98"/>
      <c r="B81" s="123" t="s">
        <v>466</v>
      </c>
      <c r="C81" s="93" t="s">
        <v>469</v>
      </c>
    </row>
    <row r="82" spans="1:3" x14ac:dyDescent="0.2">
      <c r="A82" s="86" t="s">
        <v>439</v>
      </c>
      <c r="B82" s="122"/>
      <c r="C82" s="89" t="s">
        <v>463</v>
      </c>
    </row>
    <row r="83" spans="1:3" ht="15" x14ac:dyDescent="0.25">
      <c r="A83" s="100" t="s">
        <v>492</v>
      </c>
      <c r="B83" s="100"/>
      <c r="C83" s="90" t="s">
        <v>451</v>
      </c>
    </row>
    <row r="84" spans="1:3" ht="25.5" x14ac:dyDescent="0.2">
      <c r="A84" s="86" t="s">
        <v>441</v>
      </c>
      <c r="B84" s="122"/>
      <c r="C84" s="89" t="s">
        <v>456</v>
      </c>
    </row>
    <row r="85" spans="1:3" ht="25.5" x14ac:dyDescent="0.2">
      <c r="A85" s="87" t="s">
        <v>442</v>
      </c>
      <c r="B85" s="122"/>
      <c r="C85" s="89" t="s">
        <v>457</v>
      </c>
    </row>
    <row r="86" spans="1:3" x14ac:dyDescent="0.2">
      <c r="A86" s="86" t="s">
        <v>443</v>
      </c>
      <c r="B86" s="122"/>
      <c r="C86" s="89" t="s">
        <v>458</v>
      </c>
    </row>
    <row r="87" spans="1:3" x14ac:dyDescent="0.2">
      <c r="A87" s="86" t="s">
        <v>444</v>
      </c>
      <c r="B87" s="122"/>
      <c r="C87" s="89" t="s">
        <v>459</v>
      </c>
    </row>
    <row r="88" spans="1:3" x14ac:dyDescent="0.2">
      <c r="A88" s="92" t="s">
        <v>445</v>
      </c>
      <c r="B88" s="122" t="s">
        <v>487</v>
      </c>
      <c r="C88" s="93" t="s">
        <v>462</v>
      </c>
    </row>
    <row r="89" spans="1:3" x14ac:dyDescent="0.2">
      <c r="A89" s="96" t="s">
        <v>449</v>
      </c>
      <c r="B89" s="122" t="s">
        <v>237</v>
      </c>
      <c r="C89" s="99" t="s">
        <v>468</v>
      </c>
    </row>
    <row r="90" spans="1:3" x14ac:dyDescent="0.2">
      <c r="A90" s="97"/>
      <c r="B90" s="122" t="s">
        <v>237</v>
      </c>
      <c r="C90" s="99"/>
    </row>
    <row r="91" spans="1:3" x14ac:dyDescent="0.2">
      <c r="A91" s="97"/>
      <c r="B91" s="122" t="s">
        <v>237</v>
      </c>
      <c r="C91" s="99"/>
    </row>
    <row r="92" spans="1:3" x14ac:dyDescent="0.2">
      <c r="A92" s="98"/>
      <c r="B92" s="123" t="s">
        <v>466</v>
      </c>
      <c r="C92" s="93" t="s">
        <v>469</v>
      </c>
    </row>
    <row r="93" spans="1:3" x14ac:dyDescent="0.2">
      <c r="A93" s="86" t="s">
        <v>439</v>
      </c>
      <c r="B93" s="122"/>
      <c r="C93" s="89" t="s">
        <v>463</v>
      </c>
    </row>
    <row r="95" spans="1:3" ht="15" x14ac:dyDescent="0.25">
      <c r="A95" s="100" t="s">
        <v>493</v>
      </c>
      <c r="B95" s="100"/>
      <c r="C95" s="90" t="s">
        <v>451</v>
      </c>
    </row>
    <row r="96" spans="1:3" ht="25.5" x14ac:dyDescent="0.2">
      <c r="A96" s="86" t="s">
        <v>441</v>
      </c>
      <c r="B96" s="122"/>
      <c r="C96" s="89" t="s">
        <v>456</v>
      </c>
    </row>
    <row r="97" spans="1:3" ht="25.5" x14ac:dyDescent="0.2">
      <c r="A97" s="87" t="s">
        <v>442</v>
      </c>
      <c r="B97" s="122"/>
      <c r="C97" s="89" t="s">
        <v>457</v>
      </c>
    </row>
    <row r="98" spans="1:3" x14ac:dyDescent="0.2">
      <c r="A98" s="86" t="s">
        <v>443</v>
      </c>
      <c r="B98" s="122"/>
      <c r="C98" s="89" t="s">
        <v>458</v>
      </c>
    </row>
    <row r="99" spans="1:3" x14ac:dyDescent="0.2">
      <c r="A99" s="86" t="s">
        <v>444</v>
      </c>
      <c r="B99" s="122"/>
      <c r="C99" s="89" t="s">
        <v>459</v>
      </c>
    </row>
    <row r="100" spans="1:3" x14ac:dyDescent="0.2">
      <c r="A100" s="92" t="s">
        <v>445</v>
      </c>
      <c r="B100" s="122" t="s">
        <v>487</v>
      </c>
      <c r="C100" s="93" t="s">
        <v>462</v>
      </c>
    </row>
    <row r="101" spans="1:3" x14ac:dyDescent="0.2">
      <c r="A101" s="96" t="s">
        <v>449</v>
      </c>
      <c r="B101" s="122" t="s">
        <v>237</v>
      </c>
      <c r="C101" s="99" t="s">
        <v>468</v>
      </c>
    </row>
    <row r="102" spans="1:3" x14ac:dyDescent="0.2">
      <c r="A102" s="97"/>
      <c r="B102" s="122" t="s">
        <v>237</v>
      </c>
      <c r="C102" s="99"/>
    </row>
    <row r="103" spans="1:3" x14ac:dyDescent="0.2">
      <c r="A103" s="97"/>
      <c r="B103" s="122" t="s">
        <v>237</v>
      </c>
      <c r="C103" s="99"/>
    </row>
    <row r="104" spans="1:3" x14ac:dyDescent="0.2">
      <c r="A104" s="98"/>
      <c r="B104" s="123" t="s">
        <v>466</v>
      </c>
      <c r="C104" s="93" t="s">
        <v>469</v>
      </c>
    </row>
    <row r="105" spans="1:3" x14ac:dyDescent="0.2">
      <c r="A105" s="86" t="s">
        <v>439</v>
      </c>
      <c r="B105" s="122"/>
      <c r="C105" s="89" t="s">
        <v>463</v>
      </c>
    </row>
    <row r="107" spans="1:3" ht="15" x14ac:dyDescent="0.25">
      <c r="A107" s="100" t="s">
        <v>494</v>
      </c>
      <c r="B107" s="100"/>
      <c r="C107" s="90" t="s">
        <v>451</v>
      </c>
    </row>
    <row r="108" spans="1:3" ht="25.5" x14ac:dyDescent="0.2">
      <c r="A108" s="86" t="s">
        <v>441</v>
      </c>
      <c r="B108" s="122"/>
      <c r="C108" s="89" t="s">
        <v>456</v>
      </c>
    </row>
    <row r="109" spans="1:3" ht="25.5" x14ac:dyDescent="0.2">
      <c r="A109" s="87" t="s">
        <v>442</v>
      </c>
      <c r="B109" s="122"/>
      <c r="C109" s="89" t="s">
        <v>457</v>
      </c>
    </row>
    <row r="110" spans="1:3" x14ac:dyDescent="0.2">
      <c r="A110" s="86" t="s">
        <v>443</v>
      </c>
      <c r="B110" s="122"/>
      <c r="C110" s="89" t="s">
        <v>458</v>
      </c>
    </row>
    <row r="111" spans="1:3" x14ac:dyDescent="0.2">
      <c r="A111" s="86" t="s">
        <v>444</v>
      </c>
      <c r="B111" s="122"/>
      <c r="C111" s="89" t="s">
        <v>459</v>
      </c>
    </row>
    <row r="112" spans="1:3" x14ac:dyDescent="0.2">
      <c r="A112" s="92" t="s">
        <v>445</v>
      </c>
      <c r="B112" s="122" t="s">
        <v>487</v>
      </c>
      <c r="C112" s="93" t="s">
        <v>462</v>
      </c>
    </row>
    <row r="113" spans="1:3" x14ac:dyDescent="0.2">
      <c r="A113" s="96" t="s">
        <v>449</v>
      </c>
      <c r="B113" s="122" t="s">
        <v>237</v>
      </c>
      <c r="C113" s="99" t="s">
        <v>468</v>
      </c>
    </row>
    <row r="114" spans="1:3" x14ac:dyDescent="0.2">
      <c r="A114" s="97"/>
      <c r="B114" s="122" t="s">
        <v>237</v>
      </c>
      <c r="C114" s="99"/>
    </row>
    <row r="115" spans="1:3" x14ac:dyDescent="0.2">
      <c r="A115" s="97"/>
      <c r="B115" s="122" t="s">
        <v>237</v>
      </c>
      <c r="C115" s="99"/>
    </row>
    <row r="116" spans="1:3" x14ac:dyDescent="0.2">
      <c r="A116" s="98"/>
      <c r="B116" s="123" t="s">
        <v>466</v>
      </c>
      <c r="C116" s="93" t="s">
        <v>469</v>
      </c>
    </row>
    <row r="117" spans="1:3" x14ac:dyDescent="0.2">
      <c r="A117" s="86" t="s">
        <v>439</v>
      </c>
      <c r="B117" s="122"/>
      <c r="C117" s="89" t="s">
        <v>463</v>
      </c>
    </row>
    <row r="119" spans="1:3" ht="15" x14ac:dyDescent="0.25">
      <c r="A119" s="100" t="s">
        <v>495</v>
      </c>
      <c r="B119" s="100"/>
      <c r="C119" s="90" t="s">
        <v>451</v>
      </c>
    </row>
    <row r="120" spans="1:3" ht="25.5" x14ac:dyDescent="0.2">
      <c r="A120" s="86" t="s">
        <v>441</v>
      </c>
      <c r="B120" s="122"/>
      <c r="C120" s="89" t="s">
        <v>456</v>
      </c>
    </row>
    <row r="121" spans="1:3" ht="25.5" x14ac:dyDescent="0.2">
      <c r="A121" s="87" t="s">
        <v>442</v>
      </c>
      <c r="B121" s="122"/>
      <c r="C121" s="89" t="s">
        <v>457</v>
      </c>
    </row>
    <row r="122" spans="1:3" x14ac:dyDescent="0.2">
      <c r="A122" s="86" t="s">
        <v>443</v>
      </c>
      <c r="B122" s="122"/>
      <c r="C122" s="89" t="s">
        <v>458</v>
      </c>
    </row>
    <row r="123" spans="1:3" x14ac:dyDescent="0.2">
      <c r="A123" s="86" t="s">
        <v>444</v>
      </c>
      <c r="B123" s="122"/>
      <c r="C123" s="89" t="s">
        <v>459</v>
      </c>
    </row>
    <row r="124" spans="1:3" x14ac:dyDescent="0.2">
      <c r="A124" s="92" t="s">
        <v>445</v>
      </c>
      <c r="B124" s="122" t="s">
        <v>487</v>
      </c>
      <c r="C124" s="93" t="s">
        <v>462</v>
      </c>
    </row>
    <row r="125" spans="1:3" x14ac:dyDescent="0.2">
      <c r="A125" s="96" t="s">
        <v>449</v>
      </c>
      <c r="B125" s="122" t="s">
        <v>237</v>
      </c>
      <c r="C125" s="99" t="s">
        <v>468</v>
      </c>
    </row>
    <row r="126" spans="1:3" x14ac:dyDescent="0.2">
      <c r="A126" s="97"/>
      <c r="B126" s="122" t="s">
        <v>237</v>
      </c>
      <c r="C126" s="99"/>
    </row>
    <row r="127" spans="1:3" x14ac:dyDescent="0.2">
      <c r="A127" s="97"/>
      <c r="B127" s="122" t="s">
        <v>237</v>
      </c>
      <c r="C127" s="99"/>
    </row>
    <row r="128" spans="1:3" x14ac:dyDescent="0.2">
      <c r="A128" s="98"/>
      <c r="B128" s="123" t="s">
        <v>466</v>
      </c>
      <c r="C128" s="93" t="s">
        <v>469</v>
      </c>
    </row>
    <row r="129" spans="1:3" x14ac:dyDescent="0.2">
      <c r="A129" s="86" t="s">
        <v>439</v>
      </c>
      <c r="B129" s="122"/>
      <c r="C129" s="89" t="s">
        <v>463</v>
      </c>
    </row>
    <row r="130" spans="1:3" ht="15" x14ac:dyDescent="0.25">
      <c r="A130" s="100" t="s">
        <v>496</v>
      </c>
      <c r="B130" s="100"/>
      <c r="C130" s="90" t="s">
        <v>451</v>
      </c>
    </row>
    <row r="131" spans="1:3" ht="25.5" x14ac:dyDescent="0.2">
      <c r="A131" s="86" t="s">
        <v>441</v>
      </c>
      <c r="B131" s="122"/>
      <c r="C131" s="89" t="s">
        <v>456</v>
      </c>
    </row>
    <row r="132" spans="1:3" ht="25.5" x14ac:dyDescent="0.2">
      <c r="A132" s="87" t="s">
        <v>442</v>
      </c>
      <c r="B132" s="122"/>
      <c r="C132" s="89" t="s">
        <v>457</v>
      </c>
    </row>
    <row r="133" spans="1:3" x14ac:dyDescent="0.2">
      <c r="A133" s="86" t="s">
        <v>443</v>
      </c>
      <c r="B133" s="122"/>
      <c r="C133" s="89" t="s">
        <v>458</v>
      </c>
    </row>
    <row r="134" spans="1:3" x14ac:dyDescent="0.2">
      <c r="A134" s="86" t="s">
        <v>444</v>
      </c>
      <c r="B134" s="122"/>
      <c r="C134" s="89" t="s">
        <v>459</v>
      </c>
    </row>
    <row r="135" spans="1:3" x14ac:dyDescent="0.2">
      <c r="A135" s="92" t="s">
        <v>445</v>
      </c>
      <c r="B135" s="122" t="s">
        <v>487</v>
      </c>
      <c r="C135" s="93" t="s">
        <v>462</v>
      </c>
    </row>
    <row r="136" spans="1:3" x14ac:dyDescent="0.2">
      <c r="A136" s="96" t="s">
        <v>449</v>
      </c>
      <c r="B136" s="122" t="s">
        <v>237</v>
      </c>
      <c r="C136" s="99" t="s">
        <v>468</v>
      </c>
    </row>
    <row r="137" spans="1:3" x14ac:dyDescent="0.2">
      <c r="A137" s="97"/>
      <c r="B137" s="122" t="s">
        <v>237</v>
      </c>
      <c r="C137" s="99"/>
    </row>
    <row r="138" spans="1:3" x14ac:dyDescent="0.2">
      <c r="A138" s="97"/>
      <c r="B138" s="122" t="s">
        <v>237</v>
      </c>
      <c r="C138" s="99"/>
    </row>
    <row r="139" spans="1:3" x14ac:dyDescent="0.2">
      <c r="A139" s="98"/>
      <c r="B139" s="123" t="s">
        <v>466</v>
      </c>
      <c r="C139" s="93" t="s">
        <v>469</v>
      </c>
    </row>
    <row r="140" spans="1:3" x14ac:dyDescent="0.2">
      <c r="A140" s="86" t="s">
        <v>439</v>
      </c>
      <c r="B140" s="122"/>
      <c r="C140" s="89" t="s">
        <v>463</v>
      </c>
    </row>
    <row r="142" spans="1:3" ht="15" x14ac:dyDescent="0.25">
      <c r="A142" s="100" t="s">
        <v>497</v>
      </c>
      <c r="B142" s="100"/>
      <c r="C142" s="90" t="s">
        <v>451</v>
      </c>
    </row>
    <row r="143" spans="1:3" ht="25.5" x14ac:dyDescent="0.2">
      <c r="A143" s="86" t="s">
        <v>441</v>
      </c>
      <c r="B143" s="122"/>
      <c r="C143" s="89" t="s">
        <v>456</v>
      </c>
    </row>
    <row r="144" spans="1:3" ht="25.5" x14ac:dyDescent="0.2">
      <c r="A144" s="87" t="s">
        <v>442</v>
      </c>
      <c r="B144" s="122"/>
      <c r="C144" s="89" t="s">
        <v>457</v>
      </c>
    </row>
    <row r="145" spans="1:3" x14ac:dyDescent="0.2">
      <c r="A145" s="86" t="s">
        <v>443</v>
      </c>
      <c r="B145" s="122"/>
      <c r="C145" s="89" t="s">
        <v>458</v>
      </c>
    </row>
    <row r="146" spans="1:3" x14ac:dyDescent="0.2">
      <c r="A146" s="86" t="s">
        <v>444</v>
      </c>
      <c r="B146" s="122"/>
      <c r="C146" s="89" t="s">
        <v>459</v>
      </c>
    </row>
    <row r="147" spans="1:3" x14ac:dyDescent="0.2">
      <c r="A147" s="92" t="s">
        <v>445</v>
      </c>
      <c r="B147" s="122" t="s">
        <v>487</v>
      </c>
      <c r="C147" s="93" t="s">
        <v>462</v>
      </c>
    </row>
    <row r="148" spans="1:3" x14ac:dyDescent="0.2">
      <c r="A148" s="96" t="s">
        <v>449</v>
      </c>
      <c r="B148" s="122" t="s">
        <v>237</v>
      </c>
      <c r="C148" s="99" t="s">
        <v>468</v>
      </c>
    </row>
    <row r="149" spans="1:3" x14ac:dyDescent="0.2">
      <c r="A149" s="97"/>
      <c r="B149" s="122" t="s">
        <v>237</v>
      </c>
      <c r="C149" s="99"/>
    </row>
    <row r="150" spans="1:3" x14ac:dyDescent="0.2">
      <c r="A150" s="97"/>
      <c r="B150" s="122" t="s">
        <v>237</v>
      </c>
      <c r="C150" s="99"/>
    </row>
    <row r="151" spans="1:3" x14ac:dyDescent="0.2">
      <c r="A151" s="98"/>
      <c r="B151" s="123" t="s">
        <v>466</v>
      </c>
      <c r="C151" s="93" t="s">
        <v>469</v>
      </c>
    </row>
    <row r="152" spans="1:3" x14ac:dyDescent="0.2">
      <c r="A152" s="86" t="s">
        <v>439</v>
      </c>
      <c r="B152" s="122"/>
      <c r="C152" s="89" t="s">
        <v>463</v>
      </c>
    </row>
    <row r="154" spans="1:3" ht="15" x14ac:dyDescent="0.25">
      <c r="A154" s="100" t="s">
        <v>498</v>
      </c>
      <c r="B154" s="100"/>
      <c r="C154" s="90" t="s">
        <v>451</v>
      </c>
    </row>
    <row r="155" spans="1:3" ht="25.5" x14ac:dyDescent="0.2">
      <c r="A155" s="86" t="s">
        <v>441</v>
      </c>
      <c r="B155" s="122"/>
      <c r="C155" s="89" t="s">
        <v>456</v>
      </c>
    </row>
    <row r="156" spans="1:3" ht="25.5" x14ac:dyDescent="0.2">
      <c r="A156" s="87" t="s">
        <v>442</v>
      </c>
      <c r="B156" s="122"/>
      <c r="C156" s="89" t="s">
        <v>457</v>
      </c>
    </row>
    <row r="157" spans="1:3" x14ac:dyDescent="0.2">
      <c r="A157" s="86" t="s">
        <v>443</v>
      </c>
      <c r="B157" s="122"/>
      <c r="C157" s="89" t="s">
        <v>458</v>
      </c>
    </row>
    <row r="158" spans="1:3" x14ac:dyDescent="0.2">
      <c r="A158" s="86" t="s">
        <v>444</v>
      </c>
      <c r="B158" s="122"/>
      <c r="C158" s="89" t="s">
        <v>459</v>
      </c>
    </row>
    <row r="159" spans="1:3" x14ac:dyDescent="0.2">
      <c r="A159" s="92" t="s">
        <v>445</v>
      </c>
      <c r="B159" s="122" t="s">
        <v>487</v>
      </c>
      <c r="C159" s="93" t="s">
        <v>462</v>
      </c>
    </row>
    <row r="160" spans="1:3" x14ac:dyDescent="0.2">
      <c r="A160" s="96" t="s">
        <v>449</v>
      </c>
      <c r="B160" s="122" t="s">
        <v>237</v>
      </c>
      <c r="C160" s="99" t="s">
        <v>468</v>
      </c>
    </row>
    <row r="161" spans="1:3" x14ac:dyDescent="0.2">
      <c r="A161" s="97"/>
      <c r="B161" s="122" t="s">
        <v>237</v>
      </c>
      <c r="C161" s="99"/>
    </row>
    <row r="162" spans="1:3" x14ac:dyDescent="0.2">
      <c r="A162" s="97"/>
      <c r="B162" s="122" t="s">
        <v>237</v>
      </c>
      <c r="C162" s="99"/>
    </row>
    <row r="163" spans="1:3" x14ac:dyDescent="0.2">
      <c r="A163" s="98"/>
      <c r="B163" s="123" t="s">
        <v>466</v>
      </c>
      <c r="C163" s="93" t="s">
        <v>469</v>
      </c>
    </row>
    <row r="164" spans="1:3" x14ac:dyDescent="0.2">
      <c r="A164" s="86" t="s">
        <v>439</v>
      </c>
      <c r="B164" s="122"/>
      <c r="C164" s="89" t="s">
        <v>463</v>
      </c>
    </row>
    <row r="166" spans="1:3" ht="15" x14ac:dyDescent="0.25">
      <c r="A166" s="100" t="s">
        <v>499</v>
      </c>
      <c r="B166" s="100"/>
      <c r="C166" s="90" t="s">
        <v>451</v>
      </c>
    </row>
    <row r="167" spans="1:3" ht="25.5" x14ac:dyDescent="0.2">
      <c r="A167" s="86" t="s">
        <v>441</v>
      </c>
      <c r="B167" s="122"/>
      <c r="C167" s="89" t="s">
        <v>456</v>
      </c>
    </row>
    <row r="168" spans="1:3" ht="25.5" x14ac:dyDescent="0.2">
      <c r="A168" s="87" t="s">
        <v>442</v>
      </c>
      <c r="B168" s="122"/>
      <c r="C168" s="89" t="s">
        <v>457</v>
      </c>
    </row>
    <row r="169" spans="1:3" x14ac:dyDescent="0.2">
      <c r="A169" s="86" t="s">
        <v>443</v>
      </c>
      <c r="B169" s="122"/>
      <c r="C169" s="89" t="s">
        <v>458</v>
      </c>
    </row>
    <row r="170" spans="1:3" x14ac:dyDescent="0.2">
      <c r="A170" s="86" t="s">
        <v>444</v>
      </c>
      <c r="B170" s="122"/>
      <c r="C170" s="89" t="s">
        <v>459</v>
      </c>
    </row>
    <row r="171" spans="1:3" x14ac:dyDescent="0.2">
      <c r="A171" s="92" t="s">
        <v>445</v>
      </c>
      <c r="B171" s="122" t="s">
        <v>487</v>
      </c>
      <c r="C171" s="93" t="s">
        <v>462</v>
      </c>
    </row>
    <row r="172" spans="1:3" x14ac:dyDescent="0.2">
      <c r="A172" s="96" t="s">
        <v>449</v>
      </c>
      <c r="B172" s="122" t="s">
        <v>237</v>
      </c>
      <c r="C172" s="99" t="s">
        <v>468</v>
      </c>
    </row>
    <row r="173" spans="1:3" x14ac:dyDescent="0.2">
      <c r="A173" s="97"/>
      <c r="B173" s="122" t="s">
        <v>237</v>
      </c>
      <c r="C173" s="99"/>
    </row>
    <row r="174" spans="1:3" x14ac:dyDescent="0.2">
      <c r="A174" s="97"/>
      <c r="B174" s="122" t="s">
        <v>237</v>
      </c>
      <c r="C174" s="99"/>
    </row>
    <row r="175" spans="1:3" x14ac:dyDescent="0.2">
      <c r="A175" s="98"/>
      <c r="B175" s="123" t="s">
        <v>466</v>
      </c>
      <c r="C175" s="93" t="s">
        <v>469</v>
      </c>
    </row>
    <row r="176" spans="1:3" x14ac:dyDescent="0.2">
      <c r="A176" s="86" t="s">
        <v>439</v>
      </c>
      <c r="B176" s="122"/>
      <c r="C176" s="89" t="s">
        <v>463</v>
      </c>
    </row>
    <row r="177" spans="1:3" ht="15" x14ac:dyDescent="0.25">
      <c r="A177" s="100" t="s">
        <v>500</v>
      </c>
      <c r="B177" s="100"/>
      <c r="C177" s="90" t="s">
        <v>451</v>
      </c>
    </row>
    <row r="178" spans="1:3" ht="25.5" x14ac:dyDescent="0.2">
      <c r="A178" s="86" t="s">
        <v>441</v>
      </c>
      <c r="B178" s="122"/>
      <c r="C178" s="89" t="s">
        <v>456</v>
      </c>
    </row>
    <row r="179" spans="1:3" ht="25.5" x14ac:dyDescent="0.2">
      <c r="A179" s="87" t="s">
        <v>442</v>
      </c>
      <c r="B179" s="122"/>
      <c r="C179" s="89" t="s">
        <v>457</v>
      </c>
    </row>
    <row r="180" spans="1:3" x14ac:dyDescent="0.2">
      <c r="A180" s="86" t="s">
        <v>443</v>
      </c>
      <c r="B180" s="122"/>
      <c r="C180" s="89" t="s">
        <v>458</v>
      </c>
    </row>
    <row r="181" spans="1:3" x14ac:dyDescent="0.2">
      <c r="A181" s="86" t="s">
        <v>444</v>
      </c>
      <c r="B181" s="122"/>
      <c r="C181" s="89" t="s">
        <v>459</v>
      </c>
    </row>
    <row r="182" spans="1:3" x14ac:dyDescent="0.2">
      <c r="A182" s="92" t="s">
        <v>445</v>
      </c>
      <c r="B182" s="122" t="s">
        <v>487</v>
      </c>
      <c r="C182" s="93" t="s">
        <v>462</v>
      </c>
    </row>
    <row r="183" spans="1:3" x14ac:dyDescent="0.2">
      <c r="A183" s="96" t="s">
        <v>449</v>
      </c>
      <c r="B183" s="122" t="s">
        <v>237</v>
      </c>
      <c r="C183" s="99" t="s">
        <v>468</v>
      </c>
    </row>
    <row r="184" spans="1:3" x14ac:dyDescent="0.2">
      <c r="A184" s="97"/>
      <c r="B184" s="122" t="s">
        <v>237</v>
      </c>
      <c r="C184" s="99"/>
    </row>
    <row r="185" spans="1:3" x14ac:dyDescent="0.2">
      <c r="A185" s="97"/>
      <c r="B185" s="122" t="s">
        <v>237</v>
      </c>
      <c r="C185" s="99"/>
    </row>
    <row r="186" spans="1:3" x14ac:dyDescent="0.2">
      <c r="A186" s="98"/>
      <c r="B186" s="123" t="s">
        <v>466</v>
      </c>
      <c r="C186" s="93" t="s">
        <v>469</v>
      </c>
    </row>
    <row r="187" spans="1:3" x14ac:dyDescent="0.2">
      <c r="A187" s="86" t="s">
        <v>439</v>
      </c>
      <c r="B187" s="122"/>
      <c r="C187" s="89" t="s">
        <v>463</v>
      </c>
    </row>
    <row r="189" spans="1:3" ht="15" x14ac:dyDescent="0.25">
      <c r="A189" s="100" t="s">
        <v>501</v>
      </c>
      <c r="B189" s="100"/>
      <c r="C189" s="90" t="s">
        <v>451</v>
      </c>
    </row>
    <row r="190" spans="1:3" ht="25.5" x14ac:dyDescent="0.2">
      <c r="A190" s="86" t="s">
        <v>441</v>
      </c>
      <c r="B190" s="122"/>
      <c r="C190" s="89" t="s">
        <v>456</v>
      </c>
    </row>
    <row r="191" spans="1:3" ht="25.5" x14ac:dyDescent="0.2">
      <c r="A191" s="87" t="s">
        <v>442</v>
      </c>
      <c r="B191" s="122"/>
      <c r="C191" s="89" t="s">
        <v>457</v>
      </c>
    </row>
    <row r="192" spans="1:3" x14ac:dyDescent="0.2">
      <c r="A192" s="86" t="s">
        <v>443</v>
      </c>
      <c r="B192" s="122"/>
      <c r="C192" s="89" t="s">
        <v>458</v>
      </c>
    </row>
    <row r="193" spans="1:3" x14ac:dyDescent="0.2">
      <c r="A193" s="86" t="s">
        <v>444</v>
      </c>
      <c r="B193" s="122"/>
      <c r="C193" s="89" t="s">
        <v>459</v>
      </c>
    </row>
    <row r="194" spans="1:3" x14ac:dyDescent="0.2">
      <c r="A194" s="92" t="s">
        <v>445</v>
      </c>
      <c r="B194" s="122" t="s">
        <v>487</v>
      </c>
      <c r="C194" s="93" t="s">
        <v>462</v>
      </c>
    </row>
    <row r="195" spans="1:3" x14ac:dyDescent="0.2">
      <c r="A195" s="96" t="s">
        <v>449</v>
      </c>
      <c r="B195" s="122" t="s">
        <v>237</v>
      </c>
      <c r="C195" s="99" t="s">
        <v>468</v>
      </c>
    </row>
    <row r="196" spans="1:3" x14ac:dyDescent="0.2">
      <c r="A196" s="97"/>
      <c r="B196" s="122" t="s">
        <v>237</v>
      </c>
      <c r="C196" s="99"/>
    </row>
    <row r="197" spans="1:3" x14ac:dyDescent="0.2">
      <c r="A197" s="97"/>
      <c r="B197" s="122" t="s">
        <v>237</v>
      </c>
      <c r="C197" s="99"/>
    </row>
    <row r="198" spans="1:3" x14ac:dyDescent="0.2">
      <c r="A198" s="98"/>
      <c r="B198" s="123" t="s">
        <v>466</v>
      </c>
      <c r="C198" s="93" t="s">
        <v>469</v>
      </c>
    </row>
    <row r="199" spans="1:3" x14ac:dyDescent="0.2">
      <c r="A199" s="86" t="s">
        <v>439</v>
      </c>
      <c r="B199" s="122"/>
      <c r="C199" s="89" t="s">
        <v>463</v>
      </c>
    </row>
    <row r="201" spans="1:3" ht="15" x14ac:dyDescent="0.25">
      <c r="A201" s="100" t="s">
        <v>502</v>
      </c>
      <c r="B201" s="100"/>
      <c r="C201" s="90" t="s">
        <v>451</v>
      </c>
    </row>
    <row r="202" spans="1:3" ht="25.5" x14ac:dyDescent="0.2">
      <c r="A202" s="86" t="s">
        <v>441</v>
      </c>
      <c r="B202" s="122"/>
      <c r="C202" s="89" t="s">
        <v>456</v>
      </c>
    </row>
    <row r="203" spans="1:3" ht="25.5" x14ac:dyDescent="0.2">
      <c r="A203" s="87" t="s">
        <v>442</v>
      </c>
      <c r="B203" s="122"/>
      <c r="C203" s="89" t="s">
        <v>457</v>
      </c>
    </row>
    <row r="204" spans="1:3" x14ac:dyDescent="0.2">
      <c r="A204" s="86" t="s">
        <v>443</v>
      </c>
      <c r="B204" s="122"/>
      <c r="C204" s="89" t="s">
        <v>458</v>
      </c>
    </row>
    <row r="205" spans="1:3" x14ac:dyDescent="0.2">
      <c r="A205" s="86" t="s">
        <v>444</v>
      </c>
      <c r="B205" s="122"/>
      <c r="C205" s="89" t="s">
        <v>459</v>
      </c>
    </row>
    <row r="206" spans="1:3" x14ac:dyDescent="0.2">
      <c r="A206" s="92" t="s">
        <v>445</v>
      </c>
      <c r="B206" s="122" t="s">
        <v>487</v>
      </c>
      <c r="C206" s="93" t="s">
        <v>462</v>
      </c>
    </row>
    <row r="207" spans="1:3" x14ac:dyDescent="0.2">
      <c r="A207" s="96" t="s">
        <v>449</v>
      </c>
      <c r="B207" s="122" t="s">
        <v>237</v>
      </c>
      <c r="C207" s="99" t="s">
        <v>468</v>
      </c>
    </row>
    <row r="208" spans="1:3" x14ac:dyDescent="0.2">
      <c r="A208" s="97"/>
      <c r="B208" s="122" t="s">
        <v>237</v>
      </c>
      <c r="C208" s="99"/>
    </row>
    <row r="209" spans="1:3" x14ac:dyDescent="0.2">
      <c r="A209" s="97"/>
      <c r="B209" s="122" t="s">
        <v>237</v>
      </c>
      <c r="C209" s="99"/>
    </row>
    <row r="210" spans="1:3" x14ac:dyDescent="0.2">
      <c r="A210" s="98"/>
      <c r="B210" s="123" t="s">
        <v>466</v>
      </c>
      <c r="C210" s="93" t="s">
        <v>469</v>
      </c>
    </row>
    <row r="211" spans="1:3" x14ac:dyDescent="0.2">
      <c r="A211" s="86" t="s">
        <v>439</v>
      </c>
      <c r="B211" s="122"/>
      <c r="C211" s="89" t="s">
        <v>463</v>
      </c>
    </row>
    <row r="213" spans="1:3" ht="15" x14ac:dyDescent="0.25">
      <c r="A213" s="100" t="s">
        <v>503</v>
      </c>
      <c r="B213" s="100"/>
      <c r="C213" s="90" t="s">
        <v>451</v>
      </c>
    </row>
    <row r="214" spans="1:3" ht="25.5" x14ac:dyDescent="0.2">
      <c r="A214" s="86" t="s">
        <v>441</v>
      </c>
      <c r="B214" s="122"/>
      <c r="C214" s="89" t="s">
        <v>456</v>
      </c>
    </row>
    <row r="215" spans="1:3" ht="25.5" x14ac:dyDescent="0.2">
      <c r="A215" s="87" t="s">
        <v>442</v>
      </c>
      <c r="B215" s="122"/>
      <c r="C215" s="89" t="s">
        <v>457</v>
      </c>
    </row>
    <row r="216" spans="1:3" x14ac:dyDescent="0.2">
      <c r="A216" s="86" t="s">
        <v>443</v>
      </c>
      <c r="B216" s="122"/>
      <c r="C216" s="89" t="s">
        <v>458</v>
      </c>
    </row>
    <row r="217" spans="1:3" x14ac:dyDescent="0.2">
      <c r="A217" s="86" t="s">
        <v>444</v>
      </c>
      <c r="B217" s="122"/>
      <c r="C217" s="89" t="s">
        <v>459</v>
      </c>
    </row>
    <row r="218" spans="1:3" x14ac:dyDescent="0.2">
      <c r="A218" s="92" t="s">
        <v>445</v>
      </c>
      <c r="B218" s="122" t="s">
        <v>487</v>
      </c>
      <c r="C218" s="93" t="s">
        <v>462</v>
      </c>
    </row>
    <row r="219" spans="1:3" x14ac:dyDescent="0.2">
      <c r="A219" s="96" t="s">
        <v>449</v>
      </c>
      <c r="B219" s="122" t="s">
        <v>237</v>
      </c>
      <c r="C219" s="99" t="s">
        <v>468</v>
      </c>
    </row>
    <row r="220" spans="1:3" x14ac:dyDescent="0.2">
      <c r="A220" s="97"/>
      <c r="B220" s="122" t="s">
        <v>237</v>
      </c>
      <c r="C220" s="99"/>
    </row>
    <row r="221" spans="1:3" x14ac:dyDescent="0.2">
      <c r="A221" s="97"/>
      <c r="B221" s="122" t="s">
        <v>237</v>
      </c>
      <c r="C221" s="99"/>
    </row>
    <row r="222" spans="1:3" x14ac:dyDescent="0.2">
      <c r="A222" s="98"/>
      <c r="B222" s="123" t="s">
        <v>466</v>
      </c>
      <c r="C222" s="93" t="s">
        <v>469</v>
      </c>
    </row>
    <row r="223" spans="1:3" x14ac:dyDescent="0.2">
      <c r="A223" s="86" t="s">
        <v>439</v>
      </c>
      <c r="B223" s="122"/>
      <c r="C223" s="89" t="s">
        <v>463</v>
      </c>
    </row>
  </sheetData>
  <mergeCells count="56">
    <mergeCell ref="A213:B213"/>
    <mergeCell ref="A219:A222"/>
    <mergeCell ref="C219:C221"/>
    <mergeCell ref="A189:B189"/>
    <mergeCell ref="A195:A198"/>
    <mergeCell ref="C195:C197"/>
    <mergeCell ref="A201:B201"/>
    <mergeCell ref="A207:A210"/>
    <mergeCell ref="C207:C209"/>
    <mergeCell ref="A166:B166"/>
    <mergeCell ref="A172:A175"/>
    <mergeCell ref="C172:C174"/>
    <mergeCell ref="A177:B177"/>
    <mergeCell ref="A183:A186"/>
    <mergeCell ref="C183:C185"/>
    <mergeCell ref="A142:B142"/>
    <mergeCell ref="A148:A151"/>
    <mergeCell ref="C148:C150"/>
    <mergeCell ref="A154:B154"/>
    <mergeCell ref="A160:A163"/>
    <mergeCell ref="C160:C162"/>
    <mergeCell ref="A119:B119"/>
    <mergeCell ref="A125:A128"/>
    <mergeCell ref="C125:C127"/>
    <mergeCell ref="A130:B130"/>
    <mergeCell ref="A136:A139"/>
    <mergeCell ref="C136:C138"/>
    <mergeCell ref="A95:B95"/>
    <mergeCell ref="A101:A104"/>
    <mergeCell ref="C101:C103"/>
    <mergeCell ref="A107:B107"/>
    <mergeCell ref="A113:A116"/>
    <mergeCell ref="C113:C115"/>
    <mergeCell ref="A72:B72"/>
    <mergeCell ref="A78:A81"/>
    <mergeCell ref="C78:C80"/>
    <mergeCell ref="A83:B83"/>
    <mergeCell ref="A89:A92"/>
    <mergeCell ref="C89:C91"/>
    <mergeCell ref="A48:B48"/>
    <mergeCell ref="A54:A57"/>
    <mergeCell ref="C54:C56"/>
    <mergeCell ref="A60:B60"/>
    <mergeCell ref="A66:A69"/>
    <mergeCell ref="C66:C68"/>
    <mergeCell ref="A1:B1"/>
    <mergeCell ref="A12:B12"/>
    <mergeCell ref="A18:A21"/>
    <mergeCell ref="A24:B24"/>
    <mergeCell ref="C18:C20"/>
    <mergeCell ref="A2:B2"/>
    <mergeCell ref="A30:A33"/>
    <mergeCell ref="C30:C32"/>
    <mergeCell ref="A36:B36"/>
    <mergeCell ref="A42:A45"/>
    <mergeCell ref="C42:C44"/>
  </mergeCells>
  <pageMargins left="0.7" right="0.7" top="0.75" bottom="0.75" header="0.3" footer="0.3"/>
  <pageSetup paperSize="8" orientation="landscape" r:id="rId1"/>
  <headerFooter>
    <oddHeader>&amp;C&amp;"Arial,Bold"&amp;16&amp;K09-024ROSMA Project Details Template</oddHeader>
    <oddFooter>&amp;CROSMA Project Details Template</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'Potential Treatments'!$H$2:$H$98</xm:f>
          </x14:formula1>
          <xm:sqref>B18:B20 B30:B32 B42:B44 B54:B56 B66:B68 B78:B80 B89:B91 B101:B103 B113:B115 B125:B127 B136:B138 B148:B150 B160:B162 B172:B174 B183:B185 B195:B197 B207:B209 B219:B221</xm:sqref>
        </x14:dataValidation>
        <x14:dataValidation type="list" allowBlank="1" showInputMessage="1" showErrorMessage="1">
          <x14:formula1>
            <xm:f>'Potential Treatments'!$G$2:$G$20</xm:f>
          </x14:formula1>
          <xm:sqref>B17</xm:sqref>
        </x14:dataValidation>
        <x14:dataValidation type="list" allowBlank="1" showInputMessage="1" showErrorMessage="1">
          <x14:formula1>
            <xm:f>'Potential Treatments'!$G$2:$G$20</xm:f>
          </x14:formula1>
          <xm:sqref>B29</xm:sqref>
        </x14:dataValidation>
        <x14:dataValidation type="list" allowBlank="1" showInputMessage="1" showErrorMessage="1">
          <x14:formula1>
            <xm:f>'Potential Treatments'!$G$2:$G$20</xm:f>
          </x14:formula1>
          <xm:sqref>B41 B53 B65 B77 B88 B100 B112 B124 B135 B147 B159 B171 B182 B194 B206 B218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sheetPr>
  <dimension ref="A1:L35"/>
  <sheetViews>
    <sheetView showGridLines="0" showRuler="0" view="pageLayout" topLeftCell="A4" zoomScaleNormal="100" workbookViewId="0">
      <selection activeCell="B1" sqref="B1"/>
    </sheetView>
  </sheetViews>
  <sheetFormatPr defaultRowHeight="14.25" x14ac:dyDescent="0.2"/>
  <cols>
    <col min="1" max="1" width="43.625" customWidth="1"/>
    <col min="2" max="2" width="29.75" customWidth="1"/>
    <col min="3" max="3" width="7" customWidth="1"/>
  </cols>
  <sheetData>
    <row r="1" spans="1:12" ht="20.25" x14ac:dyDescent="0.25">
      <c r="A1" s="83" t="s">
        <v>353</v>
      </c>
      <c r="B1" s="79" t="s">
        <v>380</v>
      </c>
      <c r="C1" s="22"/>
    </row>
    <row r="2" spans="1:12" x14ac:dyDescent="0.2">
      <c r="A2" s="65" t="s">
        <v>354</v>
      </c>
    </row>
    <row r="3" spans="1:12" ht="47.25" customHeight="1" x14ac:dyDescent="0.2">
      <c r="A3" s="106" t="s">
        <v>360</v>
      </c>
      <c r="B3" s="106"/>
      <c r="C3" s="106"/>
    </row>
    <row r="4" spans="1:12" ht="27" customHeight="1" x14ac:dyDescent="0.2">
      <c r="A4" s="106" t="s">
        <v>361</v>
      </c>
      <c r="B4" s="106"/>
      <c r="C4" s="106"/>
    </row>
    <row r="5" spans="1:12" ht="12.75" customHeight="1" x14ac:dyDescent="0.2">
      <c r="A5" s="106" t="s">
        <v>362</v>
      </c>
      <c r="B5" s="106"/>
      <c r="C5" s="106"/>
    </row>
    <row r="7" spans="1:12" ht="20.25" x14ac:dyDescent="0.2">
      <c r="A7" s="83" t="s">
        <v>356</v>
      </c>
    </row>
    <row r="8" spans="1:12" s="39" customFormat="1" ht="17.25" customHeight="1" x14ac:dyDescent="0.2">
      <c r="A8" s="65" t="s">
        <v>357</v>
      </c>
      <c r="B8" s="111" t="s">
        <v>392</v>
      </c>
      <c r="C8" s="111"/>
      <c r="D8"/>
      <c r="E8"/>
      <c r="F8"/>
      <c r="G8"/>
      <c r="H8"/>
      <c r="I8"/>
      <c r="J8"/>
      <c r="K8"/>
      <c r="L8"/>
    </row>
    <row r="9" spans="1:12" s="39" customFormat="1" ht="14.25" customHeight="1" x14ac:dyDescent="0.2">
      <c r="A9" s="85" t="s">
        <v>415</v>
      </c>
      <c r="B9" s="111" t="s">
        <v>416</v>
      </c>
      <c r="C9" s="111"/>
    </row>
    <row r="10" spans="1:12" s="39" customFormat="1" ht="20.25" x14ac:dyDescent="0.2">
      <c r="A10" s="83" t="s">
        <v>390</v>
      </c>
      <c r="B10" s="81"/>
      <c r="C10" s="67"/>
    </row>
    <row r="11" spans="1:12" s="39" customFormat="1" x14ac:dyDescent="0.2">
      <c r="A11" s="65" t="s">
        <v>388</v>
      </c>
      <c r="B11" s="82" t="s">
        <v>387</v>
      </c>
      <c r="C11" s="67"/>
    </row>
    <row r="12" spans="1:12" ht="12" customHeight="1" x14ac:dyDescent="0.2"/>
    <row r="13" spans="1:12" ht="22.5" customHeight="1" x14ac:dyDescent="0.2">
      <c r="A13" s="83" t="s">
        <v>391</v>
      </c>
    </row>
    <row r="14" spans="1:12" ht="6" customHeight="1" x14ac:dyDescent="0.2">
      <c r="A14" s="66"/>
    </row>
    <row r="15" spans="1:12" ht="15" x14ac:dyDescent="0.25">
      <c r="A15" s="33" t="s">
        <v>352</v>
      </c>
    </row>
    <row r="16" spans="1:12" ht="43.5" customHeight="1" x14ac:dyDescent="0.2">
      <c r="A16" s="109" t="s">
        <v>358</v>
      </c>
      <c r="B16" s="74" t="s">
        <v>379</v>
      </c>
      <c r="C16" s="107" t="s">
        <v>382</v>
      </c>
    </row>
    <row r="17" spans="1:3" s="39" customFormat="1" x14ac:dyDescent="0.2">
      <c r="A17" s="110"/>
      <c r="B17" s="75" t="s">
        <v>355</v>
      </c>
      <c r="C17" s="108"/>
    </row>
    <row r="18" spans="1:3" ht="33.75" x14ac:dyDescent="0.2">
      <c r="A18" s="69" t="s">
        <v>359</v>
      </c>
      <c r="B18" s="68" t="s">
        <v>365</v>
      </c>
      <c r="C18" s="5" t="s">
        <v>381</v>
      </c>
    </row>
    <row r="19" spans="1:3" ht="25.5" x14ac:dyDescent="0.2">
      <c r="A19" s="70" t="s">
        <v>383</v>
      </c>
      <c r="B19" s="71" t="s">
        <v>380</v>
      </c>
      <c r="C19" s="4" t="s">
        <v>382</v>
      </c>
    </row>
    <row r="20" spans="1:3" s="39" customFormat="1" ht="33" customHeight="1" x14ac:dyDescent="0.2">
      <c r="A20" s="76" t="s">
        <v>369</v>
      </c>
      <c r="B20" s="78" t="s">
        <v>343</v>
      </c>
      <c r="C20" s="4" t="s">
        <v>382</v>
      </c>
    </row>
    <row r="22" spans="1:3" ht="15" x14ac:dyDescent="0.25">
      <c r="A22" s="22" t="s">
        <v>368</v>
      </c>
    </row>
    <row r="23" spans="1:3" ht="25.5" x14ac:dyDescent="0.2">
      <c r="A23" s="70" t="s">
        <v>363</v>
      </c>
      <c r="B23" s="71" t="s">
        <v>364</v>
      </c>
      <c r="C23" s="4" t="s">
        <v>382</v>
      </c>
    </row>
    <row r="24" spans="1:3" ht="38.25" x14ac:dyDescent="0.2">
      <c r="A24" s="70" t="s">
        <v>367</v>
      </c>
      <c r="B24" s="71" t="s">
        <v>366</v>
      </c>
      <c r="C24" s="4" t="s">
        <v>382</v>
      </c>
    </row>
    <row r="25" spans="1:3" ht="25.5" x14ac:dyDescent="0.2">
      <c r="A25" s="72" t="s">
        <v>370</v>
      </c>
      <c r="B25" s="71" t="s">
        <v>371</v>
      </c>
      <c r="C25" s="4" t="s">
        <v>382</v>
      </c>
    </row>
    <row r="27" spans="1:3" ht="15" x14ac:dyDescent="0.25">
      <c r="A27" s="22" t="s">
        <v>372</v>
      </c>
    </row>
    <row r="28" spans="1:3" ht="33.75" x14ac:dyDescent="0.2">
      <c r="A28" s="70" t="s">
        <v>374</v>
      </c>
      <c r="B28" s="71" t="s">
        <v>373</v>
      </c>
      <c r="C28" s="5" t="s">
        <v>381</v>
      </c>
    </row>
    <row r="29" spans="1:3" ht="33.75" x14ac:dyDescent="0.2">
      <c r="A29" s="73" t="s">
        <v>375</v>
      </c>
      <c r="B29" s="80" t="s">
        <v>385</v>
      </c>
      <c r="C29" s="5" t="s">
        <v>381</v>
      </c>
    </row>
    <row r="31" spans="1:3" ht="15" x14ac:dyDescent="0.25">
      <c r="A31" s="22" t="s">
        <v>154</v>
      </c>
    </row>
    <row r="32" spans="1:3" ht="25.5" x14ac:dyDescent="0.2">
      <c r="A32" s="70" t="s">
        <v>376</v>
      </c>
      <c r="B32" s="77" t="s">
        <v>384</v>
      </c>
      <c r="C32" s="4" t="s">
        <v>382</v>
      </c>
    </row>
    <row r="34" spans="1:3" ht="15" x14ac:dyDescent="0.25">
      <c r="A34" s="22" t="s">
        <v>377</v>
      </c>
    </row>
    <row r="35" spans="1:3" ht="25.5" x14ac:dyDescent="0.2">
      <c r="A35" s="76" t="s">
        <v>386</v>
      </c>
      <c r="B35" s="71" t="s">
        <v>378</v>
      </c>
      <c r="C35" s="4" t="s">
        <v>382</v>
      </c>
    </row>
  </sheetData>
  <sheetProtection algorithmName="SHA-512" hashValue="GeLikyOF844OpsXMyYb0FvpxCFxjhvkuatT2v/SQs1SvLekamuBmDSrTj1cxZih5xinQGh/2p3J58TQzrGV8ng==" saltValue="uwV46jjdNVtRBtI6tJ8Zzg==" spinCount="100000" sheet="1" objects="1" scenarios="1"/>
  <mergeCells count="7">
    <mergeCell ref="A3:C3"/>
    <mergeCell ref="A5:C5"/>
    <mergeCell ref="A4:C4"/>
    <mergeCell ref="C16:C17"/>
    <mergeCell ref="A16:A17"/>
    <mergeCell ref="B8:C8"/>
    <mergeCell ref="B9:C9"/>
  </mergeCells>
  <conditionalFormatting sqref="C16 C18:C20">
    <cfRule type="beginsWith" dxfId="20" priority="16" operator="beginsWith" text="Complete">
      <formula>LEFT(C16,LEN("Complete"))="Complete"</formula>
    </cfRule>
    <cfRule type="containsText" dxfId="19" priority="17" operator="containsText" text="Incomplete">
      <formula>NOT(ISERROR(SEARCH("Incomplete",C16)))</formula>
    </cfRule>
  </conditionalFormatting>
  <conditionalFormatting sqref="C23:C25">
    <cfRule type="beginsWith" dxfId="18" priority="12" operator="beginsWith" text="Complete">
      <formula>LEFT(C23,LEN("Complete"))="Complete"</formula>
    </cfRule>
    <cfRule type="containsText" dxfId="17" priority="13" operator="containsText" text="Incomplete">
      <formula>NOT(ISERROR(SEARCH("Incomplete",C23)))</formula>
    </cfRule>
  </conditionalFormatting>
  <conditionalFormatting sqref="C32">
    <cfRule type="beginsWith" dxfId="16" priority="8" operator="beginsWith" text="Complete">
      <formula>LEFT(C32,LEN("Complete"))="Complete"</formula>
    </cfRule>
    <cfRule type="containsText" dxfId="15" priority="9" operator="containsText" text="Incomplete">
      <formula>NOT(ISERROR(SEARCH("Incomplete",C32)))</formula>
    </cfRule>
  </conditionalFormatting>
  <conditionalFormatting sqref="C35">
    <cfRule type="beginsWith" dxfId="14" priority="6" operator="beginsWith" text="Complete">
      <formula>LEFT(C35,LEN("Complete"))="Complete"</formula>
    </cfRule>
    <cfRule type="containsText" dxfId="13" priority="7" operator="containsText" text="Incomplete">
      <formula>NOT(ISERROR(SEARCH("Incomplete",C35)))</formula>
    </cfRule>
  </conditionalFormatting>
  <conditionalFormatting sqref="C28">
    <cfRule type="beginsWith" dxfId="12" priority="4" operator="beginsWith" text="Complete">
      <formula>LEFT(C28,LEN("Complete"))="Complete"</formula>
    </cfRule>
    <cfRule type="containsText" dxfId="11" priority="5" operator="containsText" text="Incomplete">
      <formula>NOT(ISERROR(SEARCH("Incomplete",C28)))</formula>
    </cfRule>
  </conditionalFormatting>
  <conditionalFormatting sqref="C29">
    <cfRule type="beginsWith" dxfId="10" priority="2" operator="beginsWith" text="Complete">
      <formula>LEFT(C29,LEN("Complete"))="Complete"</formula>
    </cfRule>
    <cfRule type="containsText" dxfId="9" priority="3" operator="containsText" text="Incomplete">
      <formula>NOT(ISERROR(SEARCH("Incomplete",C29)))</formula>
    </cfRule>
  </conditionalFormatting>
  <dataValidations count="2">
    <dataValidation type="list" allowBlank="1" showInputMessage="1" showErrorMessage="1" sqref="C35 C23:C25 C32 C16 C19:C21">
      <formula1>"Complete, Incomplete"</formula1>
    </dataValidation>
    <dataValidation type="list" allowBlank="1" showInputMessage="1" showErrorMessage="1" sqref="C18 C28:C29">
      <formula1>"Not Applicable, Complete, Incomplete"</formula1>
    </dataValidation>
  </dataValidations>
  <hyperlinks>
    <hyperlink ref="B8" r:id="rId1" display="Reduction Target Tool 'How to'"/>
    <hyperlink ref="B20" r:id="rId2" display="Midblock KSI extract  'How to'"/>
    <hyperlink ref="B23" location="'Insert Midblock extract here'!A1" display="Insert Midblock extract here worksheet"/>
    <hyperlink ref="B19" location="'Trauma Reduction Summary'!A1" display="Trauma Reduction Summary"/>
    <hyperlink ref="B24" location="'Existing Road Sections'!A1" display="Existing Road Sections worksheet"/>
    <hyperlink ref="B25" location="'Existing Intersections'!A1" display="Existing Intersections Worksheet"/>
    <hyperlink ref="B28" location="' New Roads and Intersections'!A1" display="New Roads and Intersections worksheet"/>
    <hyperlink ref="B32" location="'Strategy for Trauma Reduction'!A1" display="Strategy for Trauma Reduction"/>
    <hyperlink ref="B35" location="Evaluation!A1" display="Evaluation Worksheet"/>
    <hyperlink ref="B17" r:id="rId3" display="Reduction Target Tool 'How to'"/>
    <hyperlink ref="B1" location="'Trauma Reduction Summary'!E1" display="Return to Trauma Reduction Summary"/>
    <hyperlink ref="B29" r:id="rId4" display="mailto:roadsafety@mainroads.wa.gov.au"/>
    <hyperlink ref="B11" location="' Safety Projects Identification'!A1" display="' Safety Projects Identification'!A1"/>
    <hyperlink ref="B9" r:id="rId5" display="https://www.mainroads.wa.gov.au/OurRoads/RoadSafety/Pages/managementsystem.aspx"/>
  </hyperlinks>
  <pageMargins left="0.7" right="0.7" top="0.75" bottom="0.75" header="0.3" footer="0.3"/>
  <pageSetup paperSize="9" orientation="portrait" r:id="rId6"/>
  <headerFooter>
    <oddHeader>&amp;C&amp;"Arial,Bold"&amp;22&amp;K09-016Quick Guide and Checklist</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1:AG8"/>
  <sheetViews>
    <sheetView zoomScale="91" zoomScaleNormal="91" workbookViewId="0">
      <selection sqref="A1:XFD1048576"/>
    </sheetView>
  </sheetViews>
  <sheetFormatPr defaultRowHeight="14.25" x14ac:dyDescent="0.2"/>
  <cols>
    <col min="1" max="16384" width="9" style="39"/>
  </cols>
  <sheetData>
    <row r="1" spans="1:33" x14ac:dyDescent="0.2">
      <c r="A1" s="39" t="s">
        <v>11</v>
      </c>
      <c r="B1" s="39" t="s">
        <v>12</v>
      </c>
      <c r="C1" s="39" t="s">
        <v>13</v>
      </c>
      <c r="D1" s="39" t="s">
        <v>14</v>
      </c>
      <c r="E1" s="39" t="s">
        <v>15</v>
      </c>
      <c r="F1" s="39" t="s">
        <v>16</v>
      </c>
      <c r="G1" s="39" t="s">
        <v>17</v>
      </c>
      <c r="H1" s="39" t="s">
        <v>18</v>
      </c>
      <c r="I1" s="39" t="s">
        <v>19</v>
      </c>
      <c r="J1" s="39" t="s">
        <v>20</v>
      </c>
      <c r="K1" s="39" t="s">
        <v>0</v>
      </c>
      <c r="L1" s="39" t="s">
        <v>21</v>
      </c>
      <c r="M1" s="39" t="s">
        <v>22</v>
      </c>
      <c r="N1" s="39" t="s">
        <v>23</v>
      </c>
      <c r="O1" s="39" t="s">
        <v>24</v>
      </c>
      <c r="P1" s="39" t="s">
        <v>25</v>
      </c>
      <c r="Q1" s="39" t="s">
        <v>26</v>
      </c>
      <c r="R1" s="39" t="s">
        <v>27</v>
      </c>
      <c r="S1" s="39" t="s">
        <v>28</v>
      </c>
      <c r="T1" s="39" t="s">
        <v>29</v>
      </c>
      <c r="U1" s="39" t="s">
        <v>30</v>
      </c>
      <c r="V1" s="39" t="s">
        <v>31</v>
      </c>
      <c r="W1" s="39" t="s">
        <v>32</v>
      </c>
      <c r="X1" s="39" t="s">
        <v>33</v>
      </c>
      <c r="Y1" s="39" t="s">
        <v>34</v>
      </c>
      <c r="Z1" s="39" t="s">
        <v>35</v>
      </c>
      <c r="AA1" s="39" t="s">
        <v>398</v>
      </c>
      <c r="AB1" s="39" t="s">
        <v>399</v>
      </c>
      <c r="AC1" s="39" t="s">
        <v>400</v>
      </c>
      <c r="AD1" s="39" t="s">
        <v>401</v>
      </c>
      <c r="AE1" s="39" t="s">
        <v>402</v>
      </c>
      <c r="AF1" s="39" t="s">
        <v>403</v>
      </c>
      <c r="AG1" s="39" t="s">
        <v>404</v>
      </c>
    </row>
    <row r="2" spans="1:33" x14ac:dyDescent="0.2">
      <c r="A2" s="39" t="s">
        <v>417</v>
      </c>
      <c r="B2" s="39" t="s">
        <v>5</v>
      </c>
      <c r="C2" s="39" t="s">
        <v>418</v>
      </c>
      <c r="D2" s="39" t="s">
        <v>2</v>
      </c>
      <c r="E2" s="39">
        <v>0.15</v>
      </c>
      <c r="F2" s="39">
        <v>0.28999999999999998</v>
      </c>
      <c r="G2" s="39" t="s">
        <v>396</v>
      </c>
      <c r="H2" s="39" t="s">
        <v>419</v>
      </c>
      <c r="I2" s="39" t="s">
        <v>420</v>
      </c>
      <c r="J2" s="39">
        <v>2015</v>
      </c>
      <c r="K2" s="39">
        <v>28910</v>
      </c>
      <c r="L2" s="40">
        <v>8.2000000000000003E-2</v>
      </c>
      <c r="M2" s="39" t="s">
        <v>395</v>
      </c>
      <c r="N2" s="39">
        <v>0</v>
      </c>
      <c r="O2" s="39">
        <v>0</v>
      </c>
      <c r="P2" s="39">
        <v>0</v>
      </c>
      <c r="Q2" s="39">
        <v>0</v>
      </c>
      <c r="R2" s="39">
        <v>0</v>
      </c>
      <c r="S2" s="39">
        <v>0</v>
      </c>
      <c r="T2" s="39">
        <v>0</v>
      </c>
      <c r="U2" s="39">
        <v>0</v>
      </c>
      <c r="V2" s="39">
        <v>0</v>
      </c>
      <c r="W2" s="39">
        <v>0</v>
      </c>
      <c r="X2" s="39">
        <v>0</v>
      </c>
      <c r="Y2" s="39">
        <v>0</v>
      </c>
      <c r="Z2" s="39">
        <v>0</v>
      </c>
      <c r="AA2" s="39" t="s">
        <v>3</v>
      </c>
      <c r="AB2" s="39">
        <v>0</v>
      </c>
      <c r="AC2" s="39">
        <v>0</v>
      </c>
      <c r="AD2" s="39">
        <v>0</v>
      </c>
      <c r="AE2" s="39">
        <v>0</v>
      </c>
      <c r="AF2" s="39">
        <v>0</v>
      </c>
      <c r="AG2" s="39" t="s">
        <v>3</v>
      </c>
    </row>
    <row r="3" spans="1:33" x14ac:dyDescent="0.2">
      <c r="A3" s="39" t="s">
        <v>421</v>
      </c>
      <c r="B3" s="39" t="s">
        <v>5</v>
      </c>
      <c r="C3" s="39" t="s">
        <v>418</v>
      </c>
      <c r="D3" s="39" t="s">
        <v>2</v>
      </c>
      <c r="E3" s="39">
        <v>0.28999999999999998</v>
      </c>
      <c r="F3" s="39">
        <v>0.5</v>
      </c>
      <c r="G3" s="39" t="s">
        <v>396</v>
      </c>
      <c r="H3" s="39" t="s">
        <v>419</v>
      </c>
      <c r="I3" s="39" t="s">
        <v>420</v>
      </c>
      <c r="J3" s="39">
        <v>2015</v>
      </c>
      <c r="K3" s="39">
        <v>28824</v>
      </c>
      <c r="L3" s="40">
        <v>7.1999999999999995E-2</v>
      </c>
      <c r="M3" s="39" t="s">
        <v>395</v>
      </c>
      <c r="N3" s="39">
        <v>0</v>
      </c>
      <c r="O3" s="39">
        <v>0</v>
      </c>
      <c r="P3" s="39">
        <v>0</v>
      </c>
      <c r="Q3" s="39">
        <v>0</v>
      </c>
      <c r="R3" s="39">
        <v>0</v>
      </c>
      <c r="S3" s="39">
        <v>0</v>
      </c>
      <c r="T3" s="39">
        <v>0</v>
      </c>
      <c r="U3" s="39">
        <v>0</v>
      </c>
      <c r="V3" s="39">
        <v>0</v>
      </c>
      <c r="W3" s="39">
        <v>0</v>
      </c>
      <c r="X3" s="39">
        <v>0</v>
      </c>
      <c r="Y3" s="39">
        <v>0</v>
      </c>
      <c r="Z3" s="39">
        <v>0</v>
      </c>
      <c r="AA3" s="39" t="s">
        <v>3</v>
      </c>
      <c r="AB3" s="39">
        <v>0</v>
      </c>
      <c r="AC3" s="39">
        <v>0</v>
      </c>
      <c r="AD3" s="39">
        <v>0</v>
      </c>
      <c r="AE3" s="39">
        <v>0</v>
      </c>
      <c r="AF3" s="39">
        <v>0</v>
      </c>
      <c r="AG3" s="39" t="s">
        <v>3</v>
      </c>
    </row>
    <row r="4" spans="1:33" x14ac:dyDescent="0.2">
      <c r="A4" s="39" t="s">
        <v>422</v>
      </c>
      <c r="B4" s="39" t="s">
        <v>5</v>
      </c>
      <c r="C4" s="39" t="s">
        <v>418</v>
      </c>
      <c r="D4" s="39" t="s">
        <v>2</v>
      </c>
      <c r="E4" s="39">
        <v>0.15</v>
      </c>
      <c r="F4" s="39">
        <v>0.28999999999999998</v>
      </c>
      <c r="G4" s="39" t="s">
        <v>397</v>
      </c>
      <c r="H4" s="39" t="s">
        <v>423</v>
      </c>
      <c r="I4" s="39" t="s">
        <v>420</v>
      </c>
      <c r="J4" s="39">
        <v>2015</v>
      </c>
      <c r="K4" s="39">
        <v>29803</v>
      </c>
      <c r="L4" s="40">
        <v>6.5000000000000002E-2</v>
      </c>
      <c r="M4" s="39" t="s">
        <v>395</v>
      </c>
      <c r="N4" s="39">
        <v>0</v>
      </c>
      <c r="O4" s="39">
        <v>0</v>
      </c>
      <c r="P4" s="39">
        <v>0</v>
      </c>
      <c r="Q4" s="39">
        <v>0</v>
      </c>
      <c r="R4" s="39">
        <v>0</v>
      </c>
      <c r="S4" s="39">
        <v>0</v>
      </c>
      <c r="T4" s="39">
        <v>0</v>
      </c>
      <c r="U4" s="39">
        <v>0</v>
      </c>
      <c r="V4" s="39">
        <v>0</v>
      </c>
      <c r="W4" s="39">
        <v>0</v>
      </c>
      <c r="X4" s="39">
        <v>0</v>
      </c>
      <c r="Y4" s="39">
        <v>0</v>
      </c>
      <c r="Z4" s="39">
        <v>0</v>
      </c>
      <c r="AA4" s="39" t="s">
        <v>3</v>
      </c>
      <c r="AB4" s="39">
        <v>0</v>
      </c>
      <c r="AC4" s="39">
        <v>0</v>
      </c>
      <c r="AD4" s="39">
        <v>0</v>
      </c>
      <c r="AE4" s="39">
        <v>1</v>
      </c>
      <c r="AF4" s="39">
        <v>1</v>
      </c>
      <c r="AG4" s="39" t="s">
        <v>4</v>
      </c>
    </row>
    <row r="5" spans="1:33" x14ac:dyDescent="0.2">
      <c r="A5" s="39" t="s">
        <v>424</v>
      </c>
      <c r="B5" s="39" t="s">
        <v>5</v>
      </c>
      <c r="C5" s="39" t="s">
        <v>418</v>
      </c>
      <c r="D5" s="39" t="s">
        <v>2</v>
      </c>
      <c r="E5" s="39">
        <v>0.28999999999999998</v>
      </c>
      <c r="F5" s="39">
        <v>0.5</v>
      </c>
      <c r="G5" s="39" t="s">
        <v>397</v>
      </c>
      <c r="H5" s="39" t="s">
        <v>423</v>
      </c>
      <c r="I5" s="39" t="s">
        <v>420</v>
      </c>
      <c r="J5" s="39">
        <v>2015</v>
      </c>
      <c r="K5" s="39">
        <v>28416</v>
      </c>
      <c r="L5" s="40">
        <v>8.8999999999999996E-2</v>
      </c>
      <c r="M5" s="39" t="s">
        <v>395</v>
      </c>
      <c r="N5" s="39">
        <v>0</v>
      </c>
      <c r="O5" s="39">
        <v>0</v>
      </c>
      <c r="P5" s="39">
        <v>0</v>
      </c>
      <c r="Q5" s="39">
        <v>0</v>
      </c>
      <c r="R5" s="39">
        <v>0</v>
      </c>
      <c r="S5" s="39">
        <v>0</v>
      </c>
      <c r="T5" s="39">
        <v>0</v>
      </c>
      <c r="U5" s="39">
        <v>0</v>
      </c>
      <c r="V5" s="39">
        <v>0</v>
      </c>
      <c r="W5" s="39">
        <v>0</v>
      </c>
      <c r="X5" s="39">
        <v>0</v>
      </c>
      <c r="Y5" s="39">
        <v>0</v>
      </c>
      <c r="Z5" s="39">
        <v>0</v>
      </c>
      <c r="AA5" s="39" t="s">
        <v>3</v>
      </c>
      <c r="AB5" s="39">
        <v>0</v>
      </c>
      <c r="AC5" s="39">
        <v>0</v>
      </c>
      <c r="AD5" s="39">
        <v>0</v>
      </c>
      <c r="AE5" s="39">
        <v>2</v>
      </c>
      <c r="AF5" s="39">
        <v>2</v>
      </c>
      <c r="AG5" s="39" t="s">
        <v>3</v>
      </c>
    </row>
    <row r="6" spans="1:33" x14ac:dyDescent="0.2">
      <c r="A6" s="39" t="s">
        <v>425</v>
      </c>
      <c r="B6" s="39" t="s">
        <v>5</v>
      </c>
      <c r="C6" s="39" t="s">
        <v>418</v>
      </c>
      <c r="N6" s="39">
        <v>0</v>
      </c>
      <c r="O6" s="39">
        <v>0</v>
      </c>
      <c r="P6" s="39">
        <v>0</v>
      </c>
      <c r="Q6" s="39">
        <v>0</v>
      </c>
      <c r="R6" s="39">
        <v>0</v>
      </c>
      <c r="S6" s="39">
        <v>0</v>
      </c>
      <c r="T6" s="39">
        <v>0</v>
      </c>
      <c r="U6" s="39">
        <v>0</v>
      </c>
      <c r="V6" s="39">
        <v>0</v>
      </c>
      <c r="W6" s="39">
        <v>0</v>
      </c>
      <c r="X6" s="39">
        <v>0</v>
      </c>
      <c r="Y6" s="39">
        <v>0</v>
      </c>
      <c r="Z6" s="39">
        <v>0</v>
      </c>
      <c r="AA6" s="39" t="s">
        <v>3</v>
      </c>
      <c r="AB6" s="39">
        <v>0</v>
      </c>
      <c r="AC6" s="39">
        <v>0</v>
      </c>
      <c r="AD6" s="39">
        <v>0</v>
      </c>
      <c r="AE6" s="39">
        <v>3</v>
      </c>
      <c r="AF6" s="39">
        <v>3</v>
      </c>
      <c r="AG6" s="39" t="s">
        <v>4</v>
      </c>
    </row>
    <row r="7" spans="1:33" x14ac:dyDescent="0.2">
      <c r="A7" s="39" t="s">
        <v>426</v>
      </c>
      <c r="B7" s="39">
        <v>1130016</v>
      </c>
      <c r="C7" s="39" t="s">
        <v>427</v>
      </c>
      <c r="D7" s="39" t="s">
        <v>2</v>
      </c>
      <c r="E7" s="39">
        <v>1.66</v>
      </c>
      <c r="F7" s="39">
        <v>1.89</v>
      </c>
      <c r="G7" s="39" t="s">
        <v>394</v>
      </c>
      <c r="I7" s="39" t="s">
        <v>428</v>
      </c>
      <c r="J7" s="39">
        <v>2013</v>
      </c>
      <c r="K7" s="39">
        <v>10145</v>
      </c>
      <c r="L7" s="39" t="s">
        <v>429</v>
      </c>
      <c r="M7" s="39" t="s">
        <v>395</v>
      </c>
      <c r="N7" s="39">
        <v>0</v>
      </c>
      <c r="O7" s="39">
        <v>0</v>
      </c>
      <c r="P7" s="39">
        <v>0</v>
      </c>
      <c r="Q7" s="39">
        <v>0</v>
      </c>
      <c r="R7" s="39">
        <v>0</v>
      </c>
      <c r="S7" s="39">
        <v>0</v>
      </c>
      <c r="T7" s="39">
        <v>0</v>
      </c>
      <c r="U7" s="39">
        <v>0</v>
      </c>
      <c r="V7" s="39">
        <v>0</v>
      </c>
      <c r="W7" s="39">
        <v>0</v>
      </c>
      <c r="X7" s="39">
        <v>0</v>
      </c>
      <c r="Y7" s="39">
        <v>0</v>
      </c>
      <c r="Z7" s="39">
        <v>0</v>
      </c>
      <c r="AA7" s="39" t="s">
        <v>3</v>
      </c>
      <c r="AB7" s="39">
        <v>0</v>
      </c>
      <c r="AC7" s="39">
        <v>0</v>
      </c>
      <c r="AD7" s="39">
        <v>0</v>
      </c>
      <c r="AE7" s="39">
        <v>0</v>
      </c>
      <c r="AF7" s="39">
        <v>0</v>
      </c>
      <c r="AG7" s="39" t="s">
        <v>3</v>
      </c>
    </row>
    <row r="8" spans="1:33" x14ac:dyDescent="0.2">
      <c r="A8" s="39" t="s">
        <v>430</v>
      </c>
      <c r="B8" s="39">
        <v>1130016</v>
      </c>
      <c r="C8" s="39" t="s">
        <v>427</v>
      </c>
      <c r="N8" s="39">
        <v>0</v>
      </c>
      <c r="O8" s="39">
        <v>0</v>
      </c>
      <c r="P8" s="39">
        <v>0</v>
      </c>
      <c r="Q8" s="39">
        <v>0</v>
      </c>
      <c r="R8" s="39">
        <v>0</v>
      </c>
      <c r="S8" s="39">
        <v>0</v>
      </c>
      <c r="T8" s="39">
        <v>0</v>
      </c>
      <c r="U8" s="39">
        <v>0</v>
      </c>
      <c r="V8" s="39">
        <v>0</v>
      </c>
      <c r="W8" s="39">
        <v>0</v>
      </c>
      <c r="X8" s="39">
        <v>0</v>
      </c>
      <c r="Y8" s="39">
        <v>0</v>
      </c>
      <c r="Z8" s="39">
        <v>0</v>
      </c>
      <c r="AA8" s="39" t="s">
        <v>3</v>
      </c>
      <c r="AB8" s="39">
        <v>0</v>
      </c>
      <c r="AC8" s="39">
        <v>0</v>
      </c>
      <c r="AD8" s="39">
        <v>0</v>
      </c>
      <c r="AE8" s="39">
        <v>0</v>
      </c>
      <c r="AF8" s="39">
        <v>0</v>
      </c>
      <c r="AG8" s="39" t="s">
        <v>3</v>
      </c>
    </row>
  </sheetData>
  <autoFilter ref="A1:AA38"/>
  <conditionalFormatting sqref="A37:AA200">
    <cfRule type="notContainsBlanks" dxfId="8" priority="1">
      <formula>LEN(TRIM(A37))&gt;0</formula>
    </cfRule>
  </conditionalFormatting>
  <pageMargins left="0.7" right="0.7" top="0.75" bottom="0.75" header="0.3" footer="0.3"/>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sheetPr>
  <dimension ref="A1:G33"/>
  <sheetViews>
    <sheetView showGridLines="0" showRuler="0" view="pageLayout" zoomScale="112" zoomScaleNormal="100" zoomScalePageLayoutView="112" workbookViewId="0">
      <selection activeCell="D1" sqref="D1:E1"/>
    </sheetView>
  </sheetViews>
  <sheetFormatPr defaultColWidth="9" defaultRowHeight="14.25" x14ac:dyDescent="0.2"/>
  <cols>
    <col min="1" max="1" width="16.375" style="39" customWidth="1"/>
    <col min="2" max="2" width="10.625" style="39" customWidth="1"/>
    <col min="3" max="3" width="23.75" style="39" customWidth="1"/>
    <col min="4" max="4" width="13.25" style="39" customWidth="1"/>
    <col min="5" max="5" width="14.5" style="39" customWidth="1"/>
    <col min="6" max="6" width="2" style="39" customWidth="1"/>
    <col min="7" max="7" width="20.25" style="39" hidden="1" customWidth="1"/>
    <col min="8" max="8" width="22.5" style="39" customWidth="1"/>
    <col min="9" max="9" width="23.375" style="39" customWidth="1"/>
    <col min="10" max="16384" width="9" style="39"/>
  </cols>
  <sheetData>
    <row r="1" spans="1:6" ht="22.5" customHeight="1" x14ac:dyDescent="0.2">
      <c r="A1" s="60"/>
      <c r="D1" s="114" t="s">
        <v>389</v>
      </c>
      <c r="E1" s="114"/>
    </row>
    <row r="2" spans="1:6" ht="29.25" customHeight="1" x14ac:dyDescent="0.25">
      <c r="A2" s="105" t="s">
        <v>342</v>
      </c>
      <c r="B2" s="105"/>
      <c r="C2" s="105"/>
      <c r="D2" s="105"/>
    </row>
    <row r="3" spans="1:6" ht="30" customHeight="1" x14ac:dyDescent="0.2">
      <c r="A3" s="112" t="s">
        <v>393</v>
      </c>
      <c r="B3" s="112"/>
      <c r="C3" s="112"/>
      <c r="D3" s="112"/>
      <c r="E3" s="64" t="s">
        <v>155</v>
      </c>
    </row>
    <row r="4" spans="1:6" ht="31.5" customHeight="1" x14ac:dyDescent="0.25">
      <c r="A4" s="105" t="s">
        <v>344</v>
      </c>
      <c r="B4" s="105"/>
      <c r="C4" s="105"/>
      <c r="D4" s="105"/>
      <c r="E4" s="64"/>
      <c r="F4" s="64"/>
    </row>
    <row r="5" spans="1:6" ht="59.25" customHeight="1" x14ac:dyDescent="0.2">
      <c r="A5" s="112" t="s">
        <v>345</v>
      </c>
      <c r="B5" s="112"/>
      <c r="C5" s="112"/>
      <c r="D5" s="112"/>
    </row>
    <row r="6" spans="1:6" ht="19.5" customHeight="1" x14ac:dyDescent="0.2">
      <c r="A6" s="113" t="s">
        <v>140</v>
      </c>
      <c r="B6" s="113"/>
      <c r="C6" s="113"/>
      <c r="D6" s="113"/>
      <c r="E6" s="116" t="s">
        <v>148</v>
      </c>
      <c r="F6" s="63"/>
    </row>
    <row r="7" spans="1:6" ht="19.5" customHeight="1" x14ac:dyDescent="0.2">
      <c r="A7" s="113" t="s">
        <v>142</v>
      </c>
      <c r="B7" s="113"/>
      <c r="C7" s="113"/>
      <c r="D7" s="113"/>
      <c r="E7" s="116"/>
      <c r="F7" s="63"/>
    </row>
    <row r="8" spans="1:6" ht="19.5" customHeight="1" x14ac:dyDescent="0.2">
      <c r="A8" s="113" t="s">
        <v>141</v>
      </c>
      <c r="B8" s="113"/>
      <c r="C8" s="113"/>
      <c r="D8" s="113"/>
      <c r="E8" s="116"/>
      <c r="F8" s="63"/>
    </row>
    <row r="9" spans="1:6" ht="19.5" customHeight="1" x14ac:dyDescent="0.2">
      <c r="A9" s="113" t="s">
        <v>143</v>
      </c>
      <c r="B9" s="113"/>
      <c r="C9" s="113"/>
      <c r="D9" s="113"/>
      <c r="E9" s="116"/>
      <c r="F9" s="63"/>
    </row>
    <row r="10" spans="1:6" ht="19.5" customHeight="1" x14ac:dyDescent="0.2">
      <c r="A10" s="113" t="s">
        <v>145</v>
      </c>
      <c r="B10" s="113"/>
      <c r="C10" s="113"/>
      <c r="D10" s="113"/>
      <c r="E10" s="116"/>
      <c r="F10" s="63"/>
    </row>
    <row r="11" spans="1:6" ht="19.5" customHeight="1" x14ac:dyDescent="0.2">
      <c r="A11" s="113" t="s">
        <v>147</v>
      </c>
      <c r="B11" s="113"/>
      <c r="C11" s="113"/>
      <c r="D11" s="113"/>
      <c r="E11" s="116"/>
      <c r="F11" s="63"/>
    </row>
    <row r="12" spans="1:6" ht="19.5" customHeight="1" x14ac:dyDescent="0.2">
      <c r="A12" s="113" t="s">
        <v>144</v>
      </c>
      <c r="B12" s="113"/>
      <c r="C12" s="113"/>
      <c r="D12" s="113"/>
      <c r="E12" s="116"/>
      <c r="F12" s="63"/>
    </row>
    <row r="13" spans="1:6" ht="19.5" customHeight="1" x14ac:dyDescent="0.2">
      <c r="A13" s="113" t="s">
        <v>146</v>
      </c>
      <c r="B13" s="113"/>
      <c r="C13" s="113"/>
      <c r="D13" s="113"/>
      <c r="E13" s="116"/>
      <c r="F13" s="63"/>
    </row>
    <row r="14" spans="1:6" ht="4.5" customHeight="1" x14ac:dyDescent="0.2">
      <c r="A14" s="37"/>
    </row>
    <row r="15" spans="1:6" ht="25.5" customHeight="1" x14ac:dyDescent="0.2">
      <c r="A15" s="112" t="s">
        <v>158</v>
      </c>
      <c r="B15" s="112"/>
      <c r="C15" s="112"/>
      <c r="D15" s="112"/>
      <c r="E15" s="58" t="s">
        <v>156</v>
      </c>
      <c r="F15" s="38"/>
    </row>
    <row r="16" spans="1:6" ht="10.5" customHeight="1" x14ac:dyDescent="0.2">
      <c r="A16" s="61"/>
      <c r="B16" s="61"/>
      <c r="C16" s="61"/>
      <c r="D16" s="61"/>
      <c r="E16" s="58"/>
      <c r="F16" s="38"/>
    </row>
    <row r="17" spans="1:7" ht="31.5" customHeight="1" x14ac:dyDescent="0.2">
      <c r="A17" s="112" t="s">
        <v>346</v>
      </c>
      <c r="B17" s="112"/>
      <c r="C17" s="112"/>
      <c r="D17" s="112"/>
      <c r="E17" s="59" t="s">
        <v>157</v>
      </c>
      <c r="F17" s="63"/>
    </row>
    <row r="18" spans="1:7" x14ac:dyDescent="0.2">
      <c r="A18" s="36" t="s">
        <v>149</v>
      </c>
      <c r="G18" s="39">
        <v>27</v>
      </c>
    </row>
    <row r="19" spans="1:7" ht="19.5" customHeight="1" x14ac:dyDescent="0.2">
      <c r="A19" s="113" t="s">
        <v>407</v>
      </c>
      <c r="B19" s="113"/>
      <c r="C19" s="113"/>
      <c r="D19" s="113"/>
      <c r="E19" s="115" t="s">
        <v>150</v>
      </c>
      <c r="F19" s="64"/>
      <c r="G19" s="39">
        <v>28</v>
      </c>
    </row>
    <row r="20" spans="1:7" ht="19.5" customHeight="1" x14ac:dyDescent="0.2">
      <c r="A20" s="113" t="s">
        <v>408</v>
      </c>
      <c r="B20" s="113"/>
      <c r="C20" s="113"/>
      <c r="D20" s="113"/>
      <c r="E20" s="115"/>
      <c r="F20" s="64"/>
    </row>
    <row r="21" spans="1:7" ht="19.5" customHeight="1" x14ac:dyDescent="0.2">
      <c r="A21" s="113" t="s">
        <v>409</v>
      </c>
      <c r="B21" s="113"/>
      <c r="C21" s="113"/>
      <c r="D21" s="113"/>
      <c r="E21" s="115"/>
      <c r="F21" s="64"/>
      <c r="G21" s="39">
        <v>29</v>
      </c>
    </row>
    <row r="22" spans="1:7" ht="19.5" customHeight="1" x14ac:dyDescent="0.2">
      <c r="A22" s="113" t="s">
        <v>410</v>
      </c>
      <c r="B22" s="113"/>
      <c r="C22" s="113"/>
      <c r="D22" s="113"/>
      <c r="E22" s="115"/>
      <c r="F22" s="64"/>
      <c r="G22" s="39">
        <v>30</v>
      </c>
    </row>
    <row r="23" spans="1:7" ht="19.5" customHeight="1" x14ac:dyDescent="0.2">
      <c r="A23" s="113" t="s">
        <v>411</v>
      </c>
      <c r="B23" s="113"/>
      <c r="C23" s="113"/>
      <c r="D23" s="113"/>
      <c r="E23" s="115"/>
      <c r="F23" s="64"/>
      <c r="G23" s="39">
        <v>31</v>
      </c>
    </row>
    <row r="24" spans="1:7" ht="19.5" customHeight="1" x14ac:dyDescent="0.2">
      <c r="A24" s="113" t="s">
        <v>412</v>
      </c>
      <c r="B24" s="113"/>
      <c r="C24" s="113"/>
      <c r="D24" s="113"/>
      <c r="E24" s="115"/>
      <c r="F24" s="64"/>
      <c r="G24" s="39">
        <v>32</v>
      </c>
    </row>
    <row r="25" spans="1:7" ht="19.5" customHeight="1" x14ac:dyDescent="0.2">
      <c r="A25" s="113" t="s">
        <v>413</v>
      </c>
      <c r="B25" s="113"/>
      <c r="C25" s="113"/>
      <c r="D25" s="113"/>
      <c r="E25" s="115"/>
      <c r="F25" s="64"/>
      <c r="G25" s="39">
        <v>33</v>
      </c>
    </row>
    <row r="26" spans="1:7" ht="19.5" customHeight="1" x14ac:dyDescent="0.2">
      <c r="A26" s="113" t="s">
        <v>414</v>
      </c>
      <c r="B26" s="113"/>
      <c r="C26" s="113"/>
      <c r="D26" s="113"/>
      <c r="E26" s="115"/>
      <c r="F26" s="64"/>
      <c r="G26" s="39">
        <v>34</v>
      </c>
    </row>
    <row r="27" spans="1:7" ht="12" customHeight="1" x14ac:dyDescent="0.2">
      <c r="A27" s="62"/>
      <c r="B27" s="62"/>
      <c r="C27" s="62"/>
      <c r="D27" s="62"/>
      <c r="E27" s="64"/>
      <c r="F27" s="64"/>
    </row>
    <row r="28" spans="1:7" ht="27" customHeight="1" x14ac:dyDescent="0.2">
      <c r="A28" s="112"/>
      <c r="B28" s="112"/>
      <c r="C28" s="112"/>
      <c r="D28" s="112"/>
      <c r="E28" s="64"/>
      <c r="F28" s="64"/>
    </row>
    <row r="29" spans="1:7" ht="12" customHeight="1" x14ac:dyDescent="0.2">
      <c r="A29" s="62"/>
      <c r="B29" s="62"/>
      <c r="C29" s="62"/>
      <c r="D29" s="62"/>
      <c r="E29" s="64"/>
      <c r="F29" s="64"/>
    </row>
    <row r="30" spans="1:7" ht="12" customHeight="1" x14ac:dyDescent="0.2">
      <c r="A30" s="62"/>
      <c r="B30" s="62"/>
      <c r="C30" s="62"/>
      <c r="D30" s="62"/>
      <c r="E30" s="64"/>
      <c r="F30" s="64"/>
    </row>
    <row r="31" spans="1:7" x14ac:dyDescent="0.2">
      <c r="G31" s="39">
        <v>958</v>
      </c>
    </row>
    <row r="32" spans="1:7" x14ac:dyDescent="0.2">
      <c r="G32" s="39">
        <v>959</v>
      </c>
    </row>
    <row r="33" spans="7:7" x14ac:dyDescent="0.2">
      <c r="G33" s="39">
        <v>960</v>
      </c>
    </row>
  </sheetData>
  <sheetProtection algorithmName="SHA-512" hashValue="jgJq+HCVBVFFJx/FNSQKXttQXBOVBqesOC0If+TwWNkhTtnsUO0cEWwDsYy0/62VHJktEYpPUOaLCg8WunOFKw==" saltValue="0BOUTREqB+XodLbga3HJSA==" spinCount="100000" sheet="1" objects="1" scenarios="1"/>
  <mergeCells count="26">
    <mergeCell ref="D1:E1"/>
    <mergeCell ref="A28:D28"/>
    <mergeCell ref="A15:D15"/>
    <mergeCell ref="A17:D17"/>
    <mergeCell ref="A19:D19"/>
    <mergeCell ref="E19:E26"/>
    <mergeCell ref="A20:D20"/>
    <mergeCell ref="A21:D21"/>
    <mergeCell ref="A22:D22"/>
    <mergeCell ref="A23:D23"/>
    <mergeCell ref="A24:D24"/>
    <mergeCell ref="A25:D25"/>
    <mergeCell ref="A26:D26"/>
    <mergeCell ref="E6:E13"/>
    <mergeCell ref="A7:D7"/>
    <mergeCell ref="A8:D8"/>
    <mergeCell ref="A9:D9"/>
    <mergeCell ref="A10:D10"/>
    <mergeCell ref="A11:D11"/>
    <mergeCell ref="A12:D12"/>
    <mergeCell ref="A13:D13"/>
    <mergeCell ref="A2:D2"/>
    <mergeCell ref="A3:D3"/>
    <mergeCell ref="A4:D4"/>
    <mergeCell ref="A5:D5"/>
    <mergeCell ref="A6:D6"/>
  </mergeCells>
  <hyperlinks>
    <hyperlink ref="A6" r:id="rId1" display="http://trimwebdrawer.mrwa.wa.gov.au/WebDrawer/record/7946571"/>
    <hyperlink ref="A7" r:id="rId2" display="http://trimwebdrawer.mrwa.wa.gov.au/WebDrawer/record/7946570"/>
    <hyperlink ref="A12" r:id="rId3" display="http://trimwebdrawer.mrwa.wa.gov.au/WebDrawer/record/7946569"/>
    <hyperlink ref="A10" r:id="rId4" display="http://trimwebdrawer.mrwa.wa.gov.au/WebDrawer/record/7946559"/>
    <hyperlink ref="A13" r:id="rId5" display="http://trimwebdrawer.mrwa.wa.gov.au/WebDrawer/record/7946567"/>
    <hyperlink ref="A11" r:id="rId6" display="http://trimwebdrawer.mrwa.wa.gov.au/WebDrawer/record/7946565"/>
    <hyperlink ref="E6" r:id="rId7" display="http://trimwebdrawer.mrwa.wa.gov.au/WebDrawer/record/7368905"/>
    <hyperlink ref="E19" r:id="rId8" display="http://trimwebdrawer.mrwa.wa.gov.au/WebDrawer/record/7387517"/>
    <hyperlink ref="E3" r:id="rId9" display="http://iroads/AboutUs/OurStructure/PlanningTechnicalServices/RoadSafety/ROSMA/Pages/ROSMA-Securing-safety-funding.aspx"/>
    <hyperlink ref="A8" r:id="rId10" display="http://trimwebdrawer.mrwa.wa.gov.au/WebDrawer/record/7946564"/>
    <hyperlink ref="A9" r:id="rId11" display="http://trimwebdrawer.mrwa.wa.gov.au/WebDrawer/record/7946561"/>
    <hyperlink ref="A19" r:id="rId12" display="http://trimwebdrawer.mrwa.wa.gov.au/WebDrawer/record/8326483"/>
    <hyperlink ref="A21" r:id="rId13" display="http://trimwebdrawer.mrwa.wa.gov.au/WebDrawer/record/8326475"/>
    <hyperlink ref="A24" r:id="rId14" display="http://trimwebdrawer.mrwa.wa.gov.au/WebDrawer/record/8326465"/>
    <hyperlink ref="A25" r:id="rId15" display="http://trimwebdrawer.mrwa.wa.gov.au/WebDrawer/record/8326477"/>
    <hyperlink ref="A22" r:id="rId16" display="http://trimwebdrawer.mrwa.wa.gov.au/WebDrawer/record/8326459"/>
    <hyperlink ref="A26" r:id="rId17" display="http://trimwebdrawer.mrwa.wa.gov.au/WebDrawer/record/8326476"/>
    <hyperlink ref="E15" r:id="rId18" display="http://trimwebdrawer.mrwa.wa.gov.au/WebDrawer/record/7966865"/>
    <hyperlink ref="E17" r:id="rId19" display="sss"/>
    <hyperlink ref="A20" r:id="rId20" display="http://trimwebdrawer.mrwa.wa.gov.au/WebDrawer/record/8326478"/>
    <hyperlink ref="A23" r:id="rId21" display="http://trimwebdrawer.mrwa.wa.gov.au/WebDrawer/record/8326458"/>
    <hyperlink ref="D1" location="' Quick Guide and Checklist'!A1" display="' Quick Guide and Checklist'!A1"/>
  </hyperlinks>
  <pageMargins left="0.7" right="0.7" top="0.75" bottom="0.75" header="0.3" footer="0.3"/>
  <pageSetup paperSize="9" orientation="portrait" r:id="rId22"/>
  <headerFooter>
    <oddHeader>&amp;C&amp;"Arial,Bold"&amp;18&amp;K09+000 Safety Projects Identification</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14999847407452621"/>
  </sheetPr>
  <dimension ref="A1:AC55"/>
  <sheetViews>
    <sheetView workbookViewId="0">
      <selection activeCell="J1" sqref="J1"/>
    </sheetView>
  </sheetViews>
  <sheetFormatPr defaultRowHeight="14.25" x14ac:dyDescent="0.2"/>
  <cols>
    <col min="1" max="1" width="58.125" customWidth="1"/>
    <col min="2" max="2" width="10.25" bestFit="1" customWidth="1"/>
    <col min="4" max="4" width="14.125" bestFit="1" customWidth="1"/>
    <col min="7" max="7" width="21.375" customWidth="1"/>
    <col min="10" max="10" width="18" customWidth="1"/>
  </cols>
  <sheetData>
    <row r="1" spans="1:29" x14ac:dyDescent="0.2">
      <c r="A1" t="s">
        <v>6</v>
      </c>
      <c r="B1" t="s">
        <v>350</v>
      </c>
      <c r="C1" t="s">
        <v>351</v>
      </c>
      <c r="D1" t="s">
        <v>406</v>
      </c>
      <c r="E1" t="s">
        <v>348</v>
      </c>
      <c r="F1" t="s">
        <v>349</v>
      </c>
      <c r="G1" t="s">
        <v>347</v>
      </c>
      <c r="H1" t="s">
        <v>10</v>
      </c>
      <c r="J1" s="60" t="str">
        <f>IF(COUNTIF($A$17:$A$55,"&lt;&gt;0")&gt;34,"Number of rows exceeded. Contact roadsafety@mainroads.wa.gov.au","")</f>
        <v/>
      </c>
    </row>
    <row r="2" spans="1:29" x14ac:dyDescent="0.2">
      <c r="A2" s="39" t="str">
        <f ca="1">IFERROR(IF(G2&lt;&gt;0,G2&amp;" "&amp;E2&amp;" - "&amp;F2,""),"")</f>
        <v>Rivervale Wattle Grove Link 0.15 - 0.5</v>
      </c>
      <c r="B2">
        <v>17</v>
      </c>
      <c r="C2">
        <f>IF(D2&lt;&gt;"",MIN(D2,$K$2),"")</f>
        <v>20</v>
      </c>
      <c r="D2">
        <f t="array" ref="D2">IFERROR(SMALL(IF(LEFT($A$16:$A$100,5)="Total",ROW($A$16:$A$100)),ROW(1:1))-1,"")</f>
        <v>20</v>
      </c>
      <c r="E2" s="1">
        <f ca="1">IFERROR(ROUND(MIN(OFFSET($E$1,B2-1,0,D2-B2+1,1)),2),"")</f>
        <v>0.15</v>
      </c>
      <c r="F2" s="39">
        <f ca="1">IFERROR(MAX(OFFSET($F$1,B2-1,0,D2-B2+1,1)),"")</f>
        <v>0.5</v>
      </c>
      <c r="G2" t="str">
        <f ca="1">IFERROR(OFFSET($C$1,B2-1,0),"")</f>
        <v>Rivervale Wattle Grove Link</v>
      </c>
      <c r="H2" s="39" t="str">
        <f ca="1">IFERROR(OFFSET($D$1,D2-1,0),"")</f>
        <v>Metropolitan</v>
      </c>
      <c r="J2" s="84" t="s">
        <v>405</v>
      </c>
      <c r="K2" s="2">
        <v>50</v>
      </c>
    </row>
    <row r="3" spans="1:29" x14ac:dyDescent="0.2">
      <c r="A3" s="39" t="str">
        <f t="shared" ref="A3:A11" ca="1" si="0">IFERROR(IF(G3&lt;&gt;"",G3&amp;" "&amp;E3&amp;" - "&amp;F3,""),"")</f>
        <v>Francisco St 1.66 - 1.89</v>
      </c>
      <c r="B3" s="39">
        <f>IF(C3&lt;&gt;"",D2+2,"")</f>
        <v>22</v>
      </c>
      <c r="C3" s="39">
        <f t="shared" ref="C3:C14" si="1">IF(D3&lt;&gt;"",MIN(D3,$K$2),"")</f>
        <v>22</v>
      </c>
      <c r="D3" s="39">
        <f t="array" ref="D3">IFERROR(SMALL(IF(LEFT($A$16:$A$100,5)="Total",ROW($A$16:$A$100)),ROW(2:2))-1,"")</f>
        <v>22</v>
      </c>
      <c r="E3" s="1">
        <f t="shared" ref="E3:E11" ca="1" si="2">IFERROR(ROUND(MIN(OFFSET($E$1,B3-1,0,C3-B3+1,1)),2),"")</f>
        <v>1.66</v>
      </c>
      <c r="F3" s="39">
        <f t="shared" ref="F3:F8" ca="1" si="3">IFERROR(MAX(OFFSET($F$1,B3-1,0,C3-B3+1,1)),"")</f>
        <v>1.89</v>
      </c>
      <c r="G3" s="39" t="str">
        <f t="shared" ref="G3:G11" ca="1" si="4">IFERROR(OFFSET($C$1,B3-1,0),"")</f>
        <v>Francisco St</v>
      </c>
      <c r="H3" s="39" t="str">
        <f t="shared" ref="H3:H11" ca="1" si="5">IFERROR(OFFSET($D$1,C3-1,0),"")</f>
        <v>Metropolitan</v>
      </c>
    </row>
    <row r="4" spans="1:29" x14ac:dyDescent="0.2">
      <c r="A4" s="39" t="str">
        <f t="shared" ca="1" si="0"/>
        <v/>
      </c>
      <c r="B4" s="39" t="str">
        <f>IF(C4&lt;&gt;"",C3+2,"")</f>
        <v/>
      </c>
      <c r="C4" s="39" t="str">
        <f t="shared" si="1"/>
        <v/>
      </c>
      <c r="D4" s="39" t="str">
        <f t="array" ref="D4">IFERROR(SMALL(IF(LEFT($A$16:$A$100,5)="Total",ROW($A$16:$A$100)),ROW(3:3))-1,"")</f>
        <v/>
      </c>
      <c r="E4" s="1" t="str">
        <f t="shared" ca="1" si="2"/>
        <v/>
      </c>
      <c r="F4" s="39" t="str">
        <f t="shared" ca="1" si="3"/>
        <v/>
      </c>
      <c r="G4" s="39" t="str">
        <f t="shared" ca="1" si="4"/>
        <v/>
      </c>
      <c r="H4" s="39" t="str">
        <f t="shared" ca="1" si="5"/>
        <v/>
      </c>
    </row>
    <row r="5" spans="1:29" x14ac:dyDescent="0.2">
      <c r="A5" s="39" t="str">
        <f t="shared" ca="1" si="0"/>
        <v/>
      </c>
      <c r="B5" s="39" t="str">
        <f>IF(C5&lt;&gt;"",C4+2,"")</f>
        <v/>
      </c>
      <c r="C5" s="39" t="str">
        <f t="shared" si="1"/>
        <v/>
      </c>
      <c r="D5" s="39" t="str">
        <f t="array" ref="D5">IFERROR(SMALL(IF(LEFT($A$16:$A$100,5)="Total",ROW($A$16:$A$100)),ROW(4:4))-1,"")</f>
        <v/>
      </c>
      <c r="E5" s="1" t="str">
        <f t="shared" ca="1" si="2"/>
        <v/>
      </c>
      <c r="F5" s="39" t="str">
        <f t="shared" ca="1" si="3"/>
        <v/>
      </c>
      <c r="G5" s="39" t="str">
        <f t="shared" ca="1" si="4"/>
        <v/>
      </c>
      <c r="H5" s="39" t="str">
        <f t="shared" ca="1" si="5"/>
        <v/>
      </c>
    </row>
    <row r="6" spans="1:29" x14ac:dyDescent="0.2">
      <c r="A6" s="39" t="str">
        <f t="shared" ca="1" si="0"/>
        <v/>
      </c>
      <c r="B6" s="39" t="str">
        <f>IF(C6&lt;&gt;"",C5+2,"")</f>
        <v/>
      </c>
      <c r="C6" s="39" t="str">
        <f t="shared" si="1"/>
        <v/>
      </c>
      <c r="D6" s="39" t="str">
        <f t="array" ref="D6">IFERROR(SMALL(IF(LEFT($A$16:$A$100,5)="Total",ROW($A$16:$A$100)),ROW(5:5))-1,"")</f>
        <v/>
      </c>
      <c r="E6" s="1" t="str">
        <f t="shared" ca="1" si="2"/>
        <v/>
      </c>
      <c r="F6" s="39" t="str">
        <f t="shared" ca="1" si="3"/>
        <v/>
      </c>
      <c r="G6" s="39" t="str">
        <f t="shared" ca="1" si="4"/>
        <v/>
      </c>
      <c r="H6" s="39" t="str">
        <f t="shared" ca="1" si="5"/>
        <v/>
      </c>
    </row>
    <row r="7" spans="1:29" x14ac:dyDescent="0.2">
      <c r="A7" s="39" t="str">
        <f t="shared" ca="1" si="0"/>
        <v/>
      </c>
      <c r="B7" s="39" t="str">
        <f>IF(C7&lt;&gt;"",C6+2,"")</f>
        <v/>
      </c>
      <c r="C7" s="39" t="str">
        <f t="shared" si="1"/>
        <v/>
      </c>
      <c r="D7" s="39" t="str">
        <f t="array" ref="D7">IFERROR(SMALL(IF(LEFT($A$16:$A$100,5)="Total",ROW($A$16:$A$100)),ROW(6:6))-1,"")</f>
        <v/>
      </c>
      <c r="E7" s="1" t="str">
        <f t="shared" ca="1" si="2"/>
        <v/>
      </c>
      <c r="F7" s="39" t="str">
        <f t="shared" ca="1" si="3"/>
        <v/>
      </c>
      <c r="G7" s="39" t="str">
        <f t="shared" ca="1" si="4"/>
        <v/>
      </c>
      <c r="H7" s="39" t="str">
        <f t="shared" ca="1" si="5"/>
        <v/>
      </c>
    </row>
    <row r="8" spans="1:29" x14ac:dyDescent="0.2">
      <c r="A8" s="39" t="str">
        <f t="shared" ca="1" si="0"/>
        <v/>
      </c>
      <c r="B8" s="39" t="str">
        <f>IF(C8&lt;&gt;"",C7+2,"")</f>
        <v/>
      </c>
      <c r="C8" s="39" t="str">
        <f t="shared" si="1"/>
        <v/>
      </c>
      <c r="D8" s="39" t="str">
        <f t="array" ref="D8">IFERROR(SMALL(IF(LEFT($A$16:$A$100,5)="Total",ROW($A$16:$A$100)),ROW(7:7))-1,"")</f>
        <v/>
      </c>
      <c r="E8" s="1" t="str">
        <f t="shared" ca="1" si="2"/>
        <v/>
      </c>
      <c r="F8" s="39" t="str">
        <f t="shared" ca="1" si="3"/>
        <v/>
      </c>
      <c r="G8" s="39" t="str">
        <f t="shared" ca="1" si="4"/>
        <v/>
      </c>
      <c r="H8" s="39" t="str">
        <f t="shared" ca="1" si="5"/>
        <v/>
      </c>
    </row>
    <row r="9" spans="1:29" s="39" customFormat="1" x14ac:dyDescent="0.2">
      <c r="A9" s="39" t="str">
        <f t="shared" ca="1" si="0"/>
        <v/>
      </c>
      <c r="B9" s="39" t="str">
        <f t="shared" ref="B9:B14" si="6">IF(C9&lt;&gt;"",C8+2,"")</f>
        <v/>
      </c>
      <c r="C9" s="39" t="str">
        <f t="shared" si="1"/>
        <v/>
      </c>
      <c r="D9" s="39" t="str">
        <f t="array" ref="D9">IFERROR(SMALL(IF(LEFT($A$16:$A$100,5)="Total",ROW($A$16:$A$100)),ROW(8:8))-1,"")</f>
        <v/>
      </c>
      <c r="E9" s="1" t="str">
        <f t="shared" ca="1" si="2"/>
        <v/>
      </c>
      <c r="F9" s="39" t="str">
        <f t="shared" ref="F9:F14" ca="1" si="7">IFERROR(MAX(OFFSET($F$1,B9-1,0,C9-B9+1,1)),"")</f>
        <v/>
      </c>
      <c r="G9" s="39" t="str">
        <f t="shared" ca="1" si="4"/>
        <v/>
      </c>
      <c r="H9" s="39" t="str">
        <f t="shared" ca="1" si="5"/>
        <v/>
      </c>
    </row>
    <row r="10" spans="1:29" s="39" customFormat="1" x14ac:dyDescent="0.2">
      <c r="A10" s="39" t="str">
        <f t="shared" ca="1" si="0"/>
        <v/>
      </c>
      <c r="B10" s="39" t="str">
        <f t="shared" si="6"/>
        <v/>
      </c>
      <c r="C10" s="39" t="str">
        <f t="shared" si="1"/>
        <v/>
      </c>
      <c r="D10" s="39" t="str">
        <f t="array" ref="D10">IFERROR(SMALL(IF(LEFT($A$16:$A$100,5)="Total",ROW($A$16:$A$100)),ROW(9:9))-1,"")</f>
        <v/>
      </c>
      <c r="E10" s="1" t="str">
        <f t="shared" ca="1" si="2"/>
        <v/>
      </c>
      <c r="F10" s="39" t="str">
        <f t="shared" ca="1" si="7"/>
        <v/>
      </c>
      <c r="G10" s="39" t="str">
        <f t="shared" ca="1" si="4"/>
        <v/>
      </c>
      <c r="H10" s="39" t="str">
        <f t="shared" ca="1" si="5"/>
        <v/>
      </c>
    </row>
    <row r="11" spans="1:29" s="39" customFormat="1" x14ac:dyDescent="0.2">
      <c r="A11" s="39" t="str">
        <f t="shared" ca="1" si="0"/>
        <v/>
      </c>
      <c r="B11" s="39" t="str">
        <f t="shared" si="6"/>
        <v/>
      </c>
      <c r="C11" s="39" t="str">
        <f t="shared" si="1"/>
        <v/>
      </c>
      <c r="D11" s="39" t="str">
        <f t="array" ref="D11">IFERROR(SMALL(IF(LEFT($A$16:$A$100,5)="Total",ROW($A$16:$A$100)),ROW(10:10))-1,"")</f>
        <v/>
      </c>
      <c r="E11" s="1" t="str">
        <f t="shared" ca="1" si="2"/>
        <v/>
      </c>
      <c r="F11" s="39" t="str">
        <f t="shared" ca="1" si="7"/>
        <v/>
      </c>
      <c r="G11" s="39" t="str">
        <f t="shared" ca="1" si="4"/>
        <v/>
      </c>
      <c r="H11" s="39" t="str">
        <f t="shared" ca="1" si="5"/>
        <v/>
      </c>
    </row>
    <row r="12" spans="1:29" s="39" customFormat="1" x14ac:dyDescent="0.2">
      <c r="A12" s="39" t="str">
        <f ca="1">IFERROR(IF(G12&lt;&gt;"",G12&amp;" "&amp;E12&amp;" - "&amp;F12,""),"")</f>
        <v/>
      </c>
      <c r="B12" s="39" t="str">
        <f t="shared" si="6"/>
        <v/>
      </c>
      <c r="C12" s="39" t="str">
        <f t="shared" si="1"/>
        <v/>
      </c>
      <c r="D12" s="39" t="str">
        <f t="array" ref="D12">IFERROR(SMALL(IF(LEFT($A$16:$A$100,5)="Total",ROW($A$16:$A$100)),ROW(11:11))-1,"")</f>
        <v/>
      </c>
      <c r="E12" s="1" t="str">
        <f ca="1">IFERROR(ROUND(MIN(OFFSET($E$1,B12-1,0,C12-B12+1,1)),2),"")</f>
        <v/>
      </c>
      <c r="F12" s="39" t="str">
        <f t="shared" ca="1" si="7"/>
        <v/>
      </c>
      <c r="G12" s="39" t="str">
        <f ca="1">IFERROR(OFFSET($C$1,B12-1,0),"")</f>
        <v/>
      </c>
      <c r="H12" s="39" t="str">
        <f ca="1">IFERROR(OFFSET($D$1,C12-1,0),"")</f>
        <v/>
      </c>
    </row>
    <row r="13" spans="1:29" s="39" customFormat="1" x14ac:dyDescent="0.2">
      <c r="A13" s="39" t="str">
        <f ca="1">IFERROR(IF(G13&lt;&gt;"",G13&amp;" "&amp;E13&amp;" - "&amp;F13,""),"")</f>
        <v/>
      </c>
      <c r="B13" s="39" t="str">
        <f t="shared" si="6"/>
        <v/>
      </c>
      <c r="C13" s="39" t="str">
        <f t="shared" si="1"/>
        <v/>
      </c>
      <c r="D13" s="39" t="str">
        <f t="array" ref="D13">IFERROR(SMALL(IF(LEFT($A$16:$A$100,5)="Total",ROW($A$16:$A$100)),ROW(12:12))-1,"")</f>
        <v/>
      </c>
      <c r="E13" s="1" t="str">
        <f ca="1">IFERROR(ROUND(MIN(OFFSET($E$1,B13-1,0,C13-B13+1,1)),2),"")</f>
        <v/>
      </c>
      <c r="F13" s="39" t="str">
        <f t="shared" ca="1" si="7"/>
        <v/>
      </c>
      <c r="G13" s="39" t="str">
        <f ca="1">IFERROR(OFFSET($C$1,B13-1,0),"")</f>
        <v/>
      </c>
      <c r="H13" s="39" t="str">
        <f ca="1">IFERROR(OFFSET($D$1,C13-1,0),"")</f>
        <v/>
      </c>
    </row>
    <row r="14" spans="1:29" s="39" customFormat="1" x14ac:dyDescent="0.2">
      <c r="A14" s="39" t="str">
        <f ca="1">IFERROR(IF(G14&lt;&gt;"",G14&amp;" "&amp;E14&amp;" - "&amp;F14,""),"")</f>
        <v/>
      </c>
      <c r="B14" s="39" t="str">
        <f t="shared" si="6"/>
        <v/>
      </c>
      <c r="C14" s="39" t="str">
        <f t="shared" si="1"/>
        <v/>
      </c>
      <c r="D14" s="39" t="str">
        <f t="array" ref="D14">IFERROR(SMALL(IF(LEFT($A$16:$A$100,5)="Total",ROW($A$16:$A$100)),ROW(13:13))-1,"")</f>
        <v/>
      </c>
      <c r="E14" s="1" t="str">
        <f ca="1">IFERROR(ROUND(MIN(OFFSET($E$1,B14-1,0,C14-B14+1,1)),2),"")</f>
        <v/>
      </c>
      <c r="F14" s="39" t="str">
        <f t="shared" ca="1" si="7"/>
        <v/>
      </c>
      <c r="G14" s="39" t="str">
        <f ca="1">IFERROR(OFFSET($C$1,B14-1,0),"")</f>
        <v/>
      </c>
      <c r="H14" s="39" t="str">
        <f ca="1">IFERROR(OFFSET($D$1,C14-1,0),"")</f>
        <v/>
      </c>
    </row>
    <row r="15" spans="1:29" s="39" customFormat="1" x14ac:dyDescent="0.2">
      <c r="E15" s="1"/>
    </row>
    <row r="16" spans="1:29" x14ac:dyDescent="0.2">
      <c r="A16" s="39" t="str">
        <f>'Insert Midblock extract here'!A1</f>
        <v>DATUM_UNIQUE</v>
      </c>
      <c r="B16" s="39" t="str">
        <f>'Insert Midblock extract here'!B1</f>
        <v>ROAD_NO</v>
      </c>
      <c r="C16" s="39" t="str">
        <f>'Insert Midblock extract here'!C1</f>
        <v>ROAD_NAME</v>
      </c>
      <c r="D16" s="39" t="str">
        <f>'Insert Midblock extract here'!D1</f>
        <v>REGION_NAME</v>
      </c>
      <c r="E16" s="39" t="str">
        <f>'Insert Midblock extract here'!E1</f>
        <v>START_SLK</v>
      </c>
      <c r="F16" s="39" t="str">
        <f>'Insert Midblock extract here'!F1</f>
        <v>END_SLK</v>
      </c>
      <c r="G16" s="39" t="str">
        <f>'Insert Midblock extract here'!G1</f>
        <v>CWAY</v>
      </c>
      <c r="H16" s="39" t="str">
        <f>'Insert Midblock extract here'!H1</f>
        <v>TRAFFIC_DIRN</v>
      </c>
      <c r="I16" s="39" t="str">
        <f>'Insert Midblock extract here'!I1</f>
        <v>TRAFFIC_STATS_TYPE</v>
      </c>
      <c r="J16" s="39" t="str">
        <f>'Insert Midblock extract here'!J1</f>
        <v>TRAFFIC_YEAR</v>
      </c>
      <c r="K16" s="39" t="str">
        <f>'Insert Midblock extract here'!K1</f>
        <v>AADT</v>
      </c>
      <c r="L16" s="39" t="str">
        <f>'Insert Midblock extract here'!L1</f>
        <v>PERCENT_HEAVY</v>
      </c>
      <c r="M16" s="39" t="str">
        <f>'Insert Midblock extract here'!M1</f>
        <v>CRASH_PERIOD</v>
      </c>
      <c r="N16" s="39" t="str">
        <f>'Insert Midblock extract here'!N1</f>
        <v>ROR_FATAL_CRASH</v>
      </c>
      <c r="O16" s="39" t="str">
        <f>'Insert Midblock extract here'!O1</f>
        <v>ROR_HOSPITAL_CRASH</v>
      </c>
      <c r="P16" s="39" t="str">
        <f>'Insert Midblock extract here'!P1</f>
        <v>ROR_KSI_CRASH</v>
      </c>
      <c r="Q16" s="39" t="str">
        <f>'Insert Midblock extract here'!Q1</f>
        <v>HO_FATAL_CRASH</v>
      </c>
      <c r="R16" s="39" t="str">
        <f>'Insert Midblock extract here'!R1</f>
        <v>HO_HOSPITAL_CRASH</v>
      </c>
      <c r="S16" s="39" t="str">
        <f>'Insert Midblock extract here'!S1</f>
        <v>HO_KSI_CRASH</v>
      </c>
      <c r="T16" s="39" t="str">
        <f>'Insert Midblock extract here'!T1</f>
        <v>RE_FATAL_CRASH</v>
      </c>
      <c r="U16" s="39" t="str">
        <f>'Insert Midblock extract here'!U1</f>
        <v>RE_HOSPITAL_CRASH</v>
      </c>
      <c r="V16" s="39" t="str">
        <f>'Insert Midblock extract here'!V1</f>
        <v>RE_KSI_CRASH</v>
      </c>
      <c r="W16" s="39" t="str">
        <f>'Insert Midblock extract here'!W1</f>
        <v>OTHER_FATAL_CRASH</v>
      </c>
      <c r="X16" s="39" t="str">
        <f>'Insert Midblock extract here'!X1</f>
        <v>OTHER_HOSPITAL_CRASH</v>
      </c>
      <c r="Y16" s="39" t="str">
        <f>'Insert Midblock extract here'!Y1</f>
        <v>OTHER_KSI_CRASH</v>
      </c>
      <c r="Z16" s="39" t="str">
        <f>'Insert Midblock extract here'!Z1</f>
        <v>TOTAL_KSI_CRASH</v>
      </c>
      <c r="AA16" s="39" t="str">
        <f>'Insert Midblock extract here'!AA1</f>
        <v>VULNERABLE_ROAD_USER_KSI_CRASH</v>
      </c>
      <c r="AB16" s="39"/>
      <c r="AC16" s="39"/>
    </row>
    <row r="17" spans="1:29" x14ac:dyDescent="0.2">
      <c r="A17" s="39" t="str">
        <f>'Insert Midblock extract here'!A2</f>
        <v>Rivervale Wattle Grove Link 0.15 - 0.29 (L)</v>
      </c>
      <c r="B17" s="39" t="str">
        <f>'Insert Midblock extract here'!B2</f>
        <v>H027</v>
      </c>
      <c r="C17" s="39" t="str">
        <f>'Insert Midblock extract here'!C2</f>
        <v>Rivervale Wattle Grove Link</v>
      </c>
      <c r="D17" s="39" t="str">
        <f>'Insert Midblock extract here'!D2</f>
        <v>Metropolitan</v>
      </c>
      <c r="E17" s="39">
        <f>'Insert Midblock extract here'!E2</f>
        <v>0.15</v>
      </c>
      <c r="F17" s="39">
        <f>'Insert Midblock extract here'!F2</f>
        <v>0.28999999999999998</v>
      </c>
      <c r="G17" s="39" t="str">
        <f>'Insert Midblock extract here'!G2</f>
        <v>L</v>
      </c>
      <c r="H17" s="39" t="str">
        <f>'Insert Midblock extract here'!H2</f>
        <v>South</v>
      </c>
      <c r="I17" s="39" t="str">
        <f>'Insert Midblock extract here'!I2</f>
        <v>Directional</v>
      </c>
      <c r="J17" s="39">
        <f>'Insert Midblock extract here'!J2</f>
        <v>2015</v>
      </c>
      <c r="K17" s="39">
        <f>'Insert Midblock extract here'!K2</f>
        <v>28910</v>
      </c>
      <c r="L17" s="39">
        <f>'Insert Midblock extract here'!L2</f>
        <v>8.2000000000000003E-2</v>
      </c>
      <c r="M17" s="39" t="str">
        <f>'Insert Midblock extract here'!M2</f>
        <v>2013 - 2017</v>
      </c>
      <c r="N17" s="39">
        <f>'Insert Midblock extract here'!N2</f>
        <v>0</v>
      </c>
      <c r="O17" s="39">
        <f>'Insert Midblock extract here'!O2</f>
        <v>0</v>
      </c>
      <c r="P17" s="39">
        <f>'Insert Midblock extract here'!P2</f>
        <v>0</v>
      </c>
      <c r="Q17" s="39">
        <f>'Insert Midblock extract here'!Q2</f>
        <v>0</v>
      </c>
      <c r="R17" s="39">
        <f>'Insert Midblock extract here'!R2</f>
        <v>0</v>
      </c>
      <c r="S17" s="39">
        <f>'Insert Midblock extract here'!S2</f>
        <v>0</v>
      </c>
      <c r="T17" s="39">
        <f>'Insert Midblock extract here'!T2</f>
        <v>0</v>
      </c>
      <c r="U17" s="39">
        <f>'Insert Midblock extract here'!U2</f>
        <v>0</v>
      </c>
      <c r="V17" s="39">
        <f>'Insert Midblock extract here'!V2</f>
        <v>0</v>
      </c>
      <c r="W17" s="39">
        <f>'Insert Midblock extract here'!W2</f>
        <v>0</v>
      </c>
      <c r="X17" s="39">
        <f>'Insert Midblock extract here'!X2</f>
        <v>0</v>
      </c>
      <c r="Y17" s="39">
        <f>'Insert Midblock extract here'!Y2</f>
        <v>0</v>
      </c>
      <c r="Z17" s="39">
        <f>'Insert Midblock extract here'!Z2</f>
        <v>0</v>
      </c>
      <c r="AA17" s="39" t="str">
        <f>'Insert Midblock extract here'!AA2</f>
        <v>No</v>
      </c>
      <c r="AB17" s="39"/>
      <c r="AC17" s="39"/>
    </row>
    <row r="18" spans="1:29" x14ac:dyDescent="0.2">
      <c r="A18" s="39" t="str">
        <f>'Insert Midblock extract here'!A3</f>
        <v>Rivervale Wattle Grove Link 0.29 - 0.50 (L)</v>
      </c>
      <c r="B18" s="39" t="str">
        <f>'Insert Midblock extract here'!B3</f>
        <v>H027</v>
      </c>
      <c r="C18" s="39" t="str">
        <f>'Insert Midblock extract here'!C3</f>
        <v>Rivervale Wattle Grove Link</v>
      </c>
      <c r="D18" s="39" t="str">
        <f>'Insert Midblock extract here'!D3</f>
        <v>Metropolitan</v>
      </c>
      <c r="E18" s="39">
        <f>'Insert Midblock extract here'!E3</f>
        <v>0.28999999999999998</v>
      </c>
      <c r="F18" s="39">
        <f>'Insert Midblock extract here'!F3</f>
        <v>0.5</v>
      </c>
      <c r="G18" s="39" t="str">
        <f>'Insert Midblock extract here'!G3</f>
        <v>L</v>
      </c>
      <c r="H18" s="39" t="str">
        <f>'Insert Midblock extract here'!H3</f>
        <v>South</v>
      </c>
      <c r="I18" s="39" t="str">
        <f>'Insert Midblock extract here'!I3</f>
        <v>Directional</v>
      </c>
      <c r="J18" s="39">
        <f>'Insert Midblock extract here'!J3</f>
        <v>2015</v>
      </c>
      <c r="K18" s="39">
        <f>'Insert Midblock extract here'!K3</f>
        <v>28824</v>
      </c>
      <c r="L18" s="39">
        <f>'Insert Midblock extract here'!L3</f>
        <v>7.1999999999999995E-2</v>
      </c>
      <c r="M18" s="39" t="str">
        <f>'Insert Midblock extract here'!M3</f>
        <v>2013 - 2017</v>
      </c>
      <c r="N18" s="39">
        <f>'Insert Midblock extract here'!N3</f>
        <v>0</v>
      </c>
      <c r="O18" s="39">
        <f>'Insert Midblock extract here'!O3</f>
        <v>0</v>
      </c>
      <c r="P18" s="39">
        <f>'Insert Midblock extract here'!P3</f>
        <v>0</v>
      </c>
      <c r="Q18" s="39">
        <f>'Insert Midblock extract here'!Q3</f>
        <v>0</v>
      </c>
      <c r="R18" s="39">
        <f>'Insert Midblock extract here'!R3</f>
        <v>0</v>
      </c>
      <c r="S18" s="39">
        <f>'Insert Midblock extract here'!S3</f>
        <v>0</v>
      </c>
      <c r="T18" s="39">
        <f>'Insert Midblock extract here'!T3</f>
        <v>0</v>
      </c>
      <c r="U18" s="39">
        <f>'Insert Midblock extract here'!U3</f>
        <v>0</v>
      </c>
      <c r="V18" s="39">
        <f>'Insert Midblock extract here'!V3</f>
        <v>0</v>
      </c>
      <c r="W18" s="39">
        <f>'Insert Midblock extract here'!W3</f>
        <v>0</v>
      </c>
      <c r="X18" s="39">
        <f>'Insert Midblock extract here'!X3</f>
        <v>0</v>
      </c>
      <c r="Y18" s="39">
        <f>'Insert Midblock extract here'!Y3</f>
        <v>0</v>
      </c>
      <c r="Z18" s="39">
        <f>'Insert Midblock extract here'!Z3</f>
        <v>0</v>
      </c>
      <c r="AA18" s="39" t="str">
        <f>'Insert Midblock extract here'!AA3</f>
        <v>No</v>
      </c>
      <c r="AB18" s="39"/>
      <c r="AC18" s="39"/>
    </row>
    <row r="19" spans="1:29" x14ac:dyDescent="0.2">
      <c r="A19" s="39" t="str">
        <f>'Insert Midblock extract here'!A4</f>
        <v>Rivervale Wattle Grove Link 0.15 - 0.29 (R)</v>
      </c>
      <c r="B19" s="39" t="str">
        <f>'Insert Midblock extract here'!B4</f>
        <v>H027</v>
      </c>
      <c r="C19" s="39" t="str">
        <f>'Insert Midblock extract here'!C4</f>
        <v>Rivervale Wattle Grove Link</v>
      </c>
      <c r="D19" s="39" t="str">
        <f>'Insert Midblock extract here'!D4</f>
        <v>Metropolitan</v>
      </c>
      <c r="E19" s="39">
        <f>'Insert Midblock extract here'!E4</f>
        <v>0.15</v>
      </c>
      <c r="F19" s="39">
        <f>'Insert Midblock extract here'!F4</f>
        <v>0.28999999999999998</v>
      </c>
      <c r="G19" s="39" t="str">
        <f>'Insert Midblock extract here'!G4</f>
        <v>R</v>
      </c>
      <c r="H19" s="39" t="str">
        <f>'Insert Midblock extract here'!H4</f>
        <v>North</v>
      </c>
      <c r="I19" s="39" t="str">
        <f>'Insert Midblock extract here'!I4</f>
        <v>Directional</v>
      </c>
      <c r="J19" s="39">
        <f>'Insert Midblock extract here'!J4</f>
        <v>2015</v>
      </c>
      <c r="K19" s="39">
        <f>'Insert Midblock extract here'!K4</f>
        <v>29803</v>
      </c>
      <c r="L19" s="39">
        <f>'Insert Midblock extract here'!L4</f>
        <v>6.5000000000000002E-2</v>
      </c>
      <c r="M19" s="39" t="str">
        <f>'Insert Midblock extract here'!M4</f>
        <v>2013 - 2017</v>
      </c>
      <c r="N19" s="39">
        <f>'Insert Midblock extract here'!N4</f>
        <v>0</v>
      </c>
      <c r="O19" s="39">
        <f>'Insert Midblock extract here'!O4</f>
        <v>0</v>
      </c>
      <c r="P19" s="39">
        <f>'Insert Midblock extract here'!P4</f>
        <v>0</v>
      </c>
      <c r="Q19" s="39">
        <f>'Insert Midblock extract here'!Q4</f>
        <v>0</v>
      </c>
      <c r="R19" s="39">
        <f>'Insert Midblock extract here'!R4</f>
        <v>0</v>
      </c>
      <c r="S19" s="39">
        <f>'Insert Midblock extract here'!S4</f>
        <v>0</v>
      </c>
      <c r="T19" s="39">
        <f>'Insert Midblock extract here'!T4</f>
        <v>0</v>
      </c>
      <c r="U19" s="39">
        <f>'Insert Midblock extract here'!U4</f>
        <v>0</v>
      </c>
      <c r="V19" s="39">
        <f>'Insert Midblock extract here'!V4</f>
        <v>0</v>
      </c>
      <c r="W19" s="39">
        <f>'Insert Midblock extract here'!W4</f>
        <v>0</v>
      </c>
      <c r="X19" s="39">
        <f>'Insert Midblock extract here'!X4</f>
        <v>0</v>
      </c>
      <c r="Y19" s="39">
        <f>'Insert Midblock extract here'!Y4</f>
        <v>0</v>
      </c>
      <c r="Z19" s="39">
        <f>'Insert Midblock extract here'!Z4</f>
        <v>0</v>
      </c>
      <c r="AA19" s="39" t="str">
        <f>'Insert Midblock extract here'!AA4</f>
        <v>No</v>
      </c>
      <c r="AB19" s="39"/>
      <c r="AC19" s="39"/>
    </row>
    <row r="20" spans="1:29" x14ac:dyDescent="0.2">
      <c r="A20" s="39" t="str">
        <f>'Insert Midblock extract here'!A5</f>
        <v>Rivervale Wattle Grove Link 0.29 - 0.50 (R)</v>
      </c>
      <c r="B20" s="39" t="str">
        <f>'Insert Midblock extract here'!B5</f>
        <v>H027</v>
      </c>
      <c r="C20" s="39" t="str">
        <f>'Insert Midblock extract here'!C5</f>
        <v>Rivervale Wattle Grove Link</v>
      </c>
      <c r="D20" s="39" t="str">
        <f>'Insert Midblock extract here'!D5</f>
        <v>Metropolitan</v>
      </c>
      <c r="E20" s="39">
        <f>'Insert Midblock extract here'!E5</f>
        <v>0.28999999999999998</v>
      </c>
      <c r="F20" s="39">
        <f>'Insert Midblock extract here'!F5</f>
        <v>0.5</v>
      </c>
      <c r="G20" s="39" t="str">
        <f>'Insert Midblock extract here'!G5</f>
        <v>R</v>
      </c>
      <c r="H20" s="39" t="str">
        <f>'Insert Midblock extract here'!H5</f>
        <v>North</v>
      </c>
      <c r="I20" s="39" t="str">
        <f>'Insert Midblock extract here'!I5</f>
        <v>Directional</v>
      </c>
      <c r="J20" s="39">
        <f>'Insert Midblock extract here'!J5</f>
        <v>2015</v>
      </c>
      <c r="K20" s="39">
        <f>'Insert Midblock extract here'!K5</f>
        <v>28416</v>
      </c>
      <c r="L20" s="39">
        <f>'Insert Midblock extract here'!L5</f>
        <v>8.8999999999999996E-2</v>
      </c>
      <c r="M20" s="39" t="str">
        <f>'Insert Midblock extract here'!M5</f>
        <v>2013 - 2017</v>
      </c>
      <c r="N20" s="39">
        <f>'Insert Midblock extract here'!N5</f>
        <v>0</v>
      </c>
      <c r="O20" s="39">
        <f>'Insert Midblock extract here'!O5</f>
        <v>0</v>
      </c>
      <c r="P20" s="39">
        <f>'Insert Midblock extract here'!P5</f>
        <v>0</v>
      </c>
      <c r="Q20" s="39">
        <f>'Insert Midblock extract here'!Q5</f>
        <v>0</v>
      </c>
      <c r="R20" s="39">
        <f>'Insert Midblock extract here'!R5</f>
        <v>0</v>
      </c>
      <c r="S20" s="39">
        <f>'Insert Midblock extract here'!S5</f>
        <v>0</v>
      </c>
      <c r="T20" s="39">
        <f>'Insert Midblock extract here'!T5</f>
        <v>0</v>
      </c>
      <c r="U20" s="39">
        <f>'Insert Midblock extract here'!U5</f>
        <v>0</v>
      </c>
      <c r="V20" s="39">
        <f>'Insert Midblock extract here'!V5</f>
        <v>0</v>
      </c>
      <c r="W20" s="39">
        <f>'Insert Midblock extract here'!W5</f>
        <v>0</v>
      </c>
      <c r="X20" s="39">
        <f>'Insert Midblock extract here'!X5</f>
        <v>0</v>
      </c>
      <c r="Y20" s="39">
        <f>'Insert Midblock extract here'!Y5</f>
        <v>0</v>
      </c>
      <c r="Z20" s="39">
        <f>'Insert Midblock extract here'!Z5</f>
        <v>0</v>
      </c>
      <c r="AA20" s="39" t="str">
        <f>'Insert Midblock extract here'!AA5</f>
        <v>No</v>
      </c>
      <c r="AB20" s="39"/>
      <c r="AC20" s="39"/>
    </row>
    <row r="21" spans="1:29" x14ac:dyDescent="0.2">
      <c r="A21" s="39" t="str">
        <f>'Insert Midblock extract here'!A6</f>
        <v>Total H027</v>
      </c>
      <c r="B21" s="39" t="str">
        <f>'Insert Midblock extract here'!B6</f>
        <v>H027</v>
      </c>
      <c r="C21" s="39" t="str">
        <f>'Insert Midblock extract here'!C6</f>
        <v>Rivervale Wattle Grove Link</v>
      </c>
      <c r="D21" s="39">
        <f>'Insert Midblock extract here'!D6</f>
        <v>0</v>
      </c>
      <c r="E21" s="39">
        <f>'Insert Midblock extract here'!E6</f>
        <v>0</v>
      </c>
      <c r="F21" s="39">
        <f>'Insert Midblock extract here'!F6</f>
        <v>0</v>
      </c>
      <c r="G21" s="39">
        <f>'Insert Midblock extract here'!G6</f>
        <v>0</v>
      </c>
      <c r="H21" s="39">
        <f>'Insert Midblock extract here'!H6</f>
        <v>0</v>
      </c>
      <c r="I21" s="39">
        <f>'Insert Midblock extract here'!I6</f>
        <v>0</v>
      </c>
      <c r="J21" s="39">
        <f>'Insert Midblock extract here'!J6</f>
        <v>0</v>
      </c>
      <c r="K21" s="39">
        <f>'Insert Midblock extract here'!K6</f>
        <v>0</v>
      </c>
      <c r="L21" s="39">
        <f>'Insert Midblock extract here'!L6</f>
        <v>0</v>
      </c>
      <c r="M21" s="39">
        <f>'Insert Midblock extract here'!M6</f>
        <v>0</v>
      </c>
      <c r="N21" s="39">
        <f>'Insert Midblock extract here'!N6</f>
        <v>0</v>
      </c>
      <c r="O21" s="39">
        <f>'Insert Midblock extract here'!O6</f>
        <v>0</v>
      </c>
      <c r="P21" s="39">
        <f>'Insert Midblock extract here'!P6</f>
        <v>0</v>
      </c>
      <c r="Q21" s="39">
        <f>'Insert Midblock extract here'!Q6</f>
        <v>0</v>
      </c>
      <c r="R21" s="39">
        <f>'Insert Midblock extract here'!R6</f>
        <v>0</v>
      </c>
      <c r="S21" s="39">
        <f>'Insert Midblock extract here'!S6</f>
        <v>0</v>
      </c>
      <c r="T21" s="39">
        <f>'Insert Midblock extract here'!T6</f>
        <v>0</v>
      </c>
      <c r="U21" s="39">
        <f>'Insert Midblock extract here'!U6</f>
        <v>0</v>
      </c>
      <c r="V21" s="39">
        <f>'Insert Midblock extract here'!V6</f>
        <v>0</v>
      </c>
      <c r="W21" s="39">
        <f>'Insert Midblock extract here'!W6</f>
        <v>0</v>
      </c>
      <c r="X21" s="39">
        <f>'Insert Midblock extract here'!X6</f>
        <v>0</v>
      </c>
      <c r="Y21" s="39">
        <f>'Insert Midblock extract here'!Y6</f>
        <v>0</v>
      </c>
      <c r="Z21" s="39">
        <f>'Insert Midblock extract here'!Z6</f>
        <v>0</v>
      </c>
      <c r="AA21" s="39" t="str">
        <f>'Insert Midblock extract here'!AA6</f>
        <v>No</v>
      </c>
      <c r="AB21" s="39"/>
      <c r="AC21" s="39"/>
    </row>
    <row r="22" spans="1:29" x14ac:dyDescent="0.2">
      <c r="A22" s="39" t="str">
        <f>'Insert Midblock extract here'!A7</f>
        <v>Francisco St 1.66 - 1.89 (S)</v>
      </c>
      <c r="B22" s="39">
        <f>'Insert Midblock extract here'!B7</f>
        <v>1130016</v>
      </c>
      <c r="C22" s="39" t="str">
        <f>'Insert Midblock extract here'!C7</f>
        <v>Francisco St</v>
      </c>
      <c r="D22" s="39" t="str">
        <f>'Insert Midblock extract here'!D7</f>
        <v>Metropolitan</v>
      </c>
      <c r="E22" s="39">
        <f>'Insert Midblock extract here'!E7</f>
        <v>1.66</v>
      </c>
      <c r="F22" s="39">
        <f>'Insert Midblock extract here'!F7</f>
        <v>1.89</v>
      </c>
      <c r="G22" s="39" t="str">
        <f>'Insert Midblock extract here'!G7</f>
        <v>S</v>
      </c>
      <c r="H22" s="39">
        <f>'Insert Midblock extract here'!H7</f>
        <v>0</v>
      </c>
      <c r="I22" s="39" t="str">
        <f>'Insert Midblock extract here'!I7</f>
        <v>Combined</v>
      </c>
      <c r="J22" s="39">
        <f>'Insert Midblock extract here'!J7</f>
        <v>2013</v>
      </c>
      <c r="K22" s="39">
        <f>'Insert Midblock extract here'!K7</f>
        <v>10145</v>
      </c>
      <c r="L22" s="39" t="str">
        <f>'Insert Midblock extract here'!L7</f>
        <v>N/A</v>
      </c>
      <c r="M22" s="39" t="str">
        <f>'Insert Midblock extract here'!M7</f>
        <v>2013 - 2017</v>
      </c>
      <c r="N22" s="39">
        <f>'Insert Midblock extract here'!N7</f>
        <v>0</v>
      </c>
      <c r="O22" s="39">
        <f>'Insert Midblock extract here'!O7</f>
        <v>0</v>
      </c>
      <c r="P22" s="39">
        <f>'Insert Midblock extract here'!P7</f>
        <v>0</v>
      </c>
      <c r="Q22" s="39">
        <f>'Insert Midblock extract here'!Q7</f>
        <v>0</v>
      </c>
      <c r="R22" s="39">
        <f>'Insert Midblock extract here'!R7</f>
        <v>0</v>
      </c>
      <c r="S22" s="39">
        <f>'Insert Midblock extract here'!S7</f>
        <v>0</v>
      </c>
      <c r="T22" s="39">
        <f>'Insert Midblock extract here'!T7</f>
        <v>0</v>
      </c>
      <c r="U22" s="39">
        <f>'Insert Midblock extract here'!U7</f>
        <v>0</v>
      </c>
      <c r="V22" s="39">
        <f>'Insert Midblock extract here'!V7</f>
        <v>0</v>
      </c>
      <c r="W22" s="39">
        <f>'Insert Midblock extract here'!W7</f>
        <v>0</v>
      </c>
      <c r="X22" s="39">
        <f>'Insert Midblock extract here'!X7</f>
        <v>0</v>
      </c>
      <c r="Y22" s="39">
        <f>'Insert Midblock extract here'!Y7</f>
        <v>0</v>
      </c>
      <c r="Z22" s="39">
        <f>'Insert Midblock extract here'!Z7</f>
        <v>0</v>
      </c>
      <c r="AA22" s="39" t="str">
        <f>'Insert Midblock extract here'!AA7</f>
        <v>No</v>
      </c>
      <c r="AB22" s="39"/>
      <c r="AC22" s="39"/>
    </row>
    <row r="23" spans="1:29" x14ac:dyDescent="0.2">
      <c r="A23" s="39" t="str">
        <f>'Insert Midblock extract here'!A8</f>
        <v>Total 1130016</v>
      </c>
      <c r="B23" s="39">
        <f>'Insert Midblock extract here'!B8</f>
        <v>1130016</v>
      </c>
      <c r="C23" s="39" t="str">
        <f>'Insert Midblock extract here'!C8</f>
        <v>Francisco St</v>
      </c>
      <c r="D23" s="39">
        <f>'Insert Midblock extract here'!D8</f>
        <v>0</v>
      </c>
      <c r="E23" s="39">
        <f>'Insert Midblock extract here'!E8</f>
        <v>0</v>
      </c>
      <c r="F23" s="39">
        <f>'Insert Midblock extract here'!F8</f>
        <v>0</v>
      </c>
      <c r="G23" s="39">
        <f>'Insert Midblock extract here'!G8</f>
        <v>0</v>
      </c>
      <c r="H23" s="39">
        <f>'Insert Midblock extract here'!H8</f>
        <v>0</v>
      </c>
      <c r="I23" s="39">
        <f>'Insert Midblock extract here'!I8</f>
        <v>0</v>
      </c>
      <c r="J23" s="39">
        <f>'Insert Midblock extract here'!J8</f>
        <v>0</v>
      </c>
      <c r="K23" s="39">
        <f>'Insert Midblock extract here'!K8</f>
        <v>0</v>
      </c>
      <c r="L23" s="39">
        <f>'Insert Midblock extract here'!L8</f>
        <v>0</v>
      </c>
      <c r="M23" s="39">
        <f>'Insert Midblock extract here'!M8</f>
        <v>0</v>
      </c>
      <c r="N23" s="39">
        <f>'Insert Midblock extract here'!N8</f>
        <v>0</v>
      </c>
      <c r="O23" s="39">
        <f>'Insert Midblock extract here'!O8</f>
        <v>0</v>
      </c>
      <c r="P23" s="39">
        <f>'Insert Midblock extract here'!P8</f>
        <v>0</v>
      </c>
      <c r="Q23" s="39">
        <f>'Insert Midblock extract here'!Q8</f>
        <v>0</v>
      </c>
      <c r="R23" s="39">
        <f>'Insert Midblock extract here'!R8</f>
        <v>0</v>
      </c>
      <c r="S23" s="39">
        <f>'Insert Midblock extract here'!S8</f>
        <v>0</v>
      </c>
      <c r="T23" s="39">
        <f>'Insert Midblock extract here'!T8</f>
        <v>0</v>
      </c>
      <c r="U23" s="39">
        <f>'Insert Midblock extract here'!U8</f>
        <v>0</v>
      </c>
      <c r="V23" s="39">
        <f>'Insert Midblock extract here'!V8</f>
        <v>0</v>
      </c>
      <c r="W23" s="39">
        <f>'Insert Midblock extract here'!W8</f>
        <v>0</v>
      </c>
      <c r="X23" s="39">
        <f>'Insert Midblock extract here'!X8</f>
        <v>0</v>
      </c>
      <c r="Y23" s="39">
        <f>'Insert Midblock extract here'!Y8</f>
        <v>0</v>
      </c>
      <c r="Z23" s="39">
        <f>'Insert Midblock extract here'!Z8</f>
        <v>0</v>
      </c>
      <c r="AA23" s="39" t="str">
        <f>'Insert Midblock extract here'!AA8</f>
        <v>No</v>
      </c>
      <c r="AB23" s="39"/>
      <c r="AC23" s="39"/>
    </row>
    <row r="24" spans="1:29" x14ac:dyDescent="0.2">
      <c r="A24" s="39">
        <f>'Insert Midblock extract here'!A9</f>
        <v>0</v>
      </c>
      <c r="B24" s="39">
        <f>'Insert Midblock extract here'!B9</f>
        <v>0</v>
      </c>
      <c r="C24" s="39">
        <f>'Insert Midblock extract here'!C9</f>
        <v>0</v>
      </c>
      <c r="D24" s="39">
        <f>'Insert Midblock extract here'!D9</f>
        <v>0</v>
      </c>
      <c r="E24" s="39">
        <f>'Insert Midblock extract here'!E9</f>
        <v>0</v>
      </c>
      <c r="F24" s="39">
        <f>'Insert Midblock extract here'!F9</f>
        <v>0</v>
      </c>
      <c r="G24" s="39">
        <f>'Insert Midblock extract here'!G9</f>
        <v>0</v>
      </c>
      <c r="H24" s="39">
        <f>'Insert Midblock extract here'!H9</f>
        <v>0</v>
      </c>
      <c r="I24" s="39">
        <f>'Insert Midblock extract here'!I9</f>
        <v>0</v>
      </c>
      <c r="J24" s="39">
        <f>'Insert Midblock extract here'!J9</f>
        <v>0</v>
      </c>
      <c r="K24" s="39">
        <f>'Insert Midblock extract here'!K9</f>
        <v>0</v>
      </c>
      <c r="L24" s="39">
        <f>'Insert Midblock extract here'!L9</f>
        <v>0</v>
      </c>
      <c r="M24" s="39">
        <f>'Insert Midblock extract here'!M9</f>
        <v>0</v>
      </c>
      <c r="N24" s="39">
        <f>'Insert Midblock extract here'!N9</f>
        <v>0</v>
      </c>
      <c r="O24" s="39">
        <f>'Insert Midblock extract here'!O9</f>
        <v>0</v>
      </c>
      <c r="P24" s="39">
        <f>'Insert Midblock extract here'!P9</f>
        <v>0</v>
      </c>
      <c r="Q24" s="39">
        <f>'Insert Midblock extract here'!Q9</f>
        <v>0</v>
      </c>
      <c r="R24" s="39">
        <f>'Insert Midblock extract here'!R9</f>
        <v>0</v>
      </c>
      <c r="S24" s="39">
        <f>'Insert Midblock extract here'!S9</f>
        <v>0</v>
      </c>
      <c r="T24" s="39">
        <f>'Insert Midblock extract here'!T9</f>
        <v>0</v>
      </c>
      <c r="U24" s="39">
        <f>'Insert Midblock extract here'!U9</f>
        <v>0</v>
      </c>
      <c r="V24" s="39">
        <f>'Insert Midblock extract here'!V9</f>
        <v>0</v>
      </c>
      <c r="W24" s="39">
        <f>'Insert Midblock extract here'!W9</f>
        <v>0</v>
      </c>
      <c r="X24" s="39">
        <f>'Insert Midblock extract here'!X9</f>
        <v>0</v>
      </c>
      <c r="Y24" s="39">
        <f>'Insert Midblock extract here'!Y9</f>
        <v>0</v>
      </c>
      <c r="Z24" s="39">
        <f>'Insert Midblock extract here'!Z9</f>
        <v>0</v>
      </c>
      <c r="AA24" s="39">
        <f>'Insert Midblock extract here'!AA9</f>
        <v>0</v>
      </c>
      <c r="AB24" s="39"/>
      <c r="AC24" s="39"/>
    </row>
    <row r="25" spans="1:29" x14ac:dyDescent="0.2">
      <c r="A25" s="39">
        <f>'Insert Midblock extract here'!A10</f>
        <v>0</v>
      </c>
      <c r="B25" s="39">
        <f>'Insert Midblock extract here'!B10</f>
        <v>0</v>
      </c>
      <c r="C25" s="39">
        <f>'Insert Midblock extract here'!C10</f>
        <v>0</v>
      </c>
      <c r="D25" s="39">
        <f>'Insert Midblock extract here'!D10</f>
        <v>0</v>
      </c>
      <c r="E25" s="39">
        <f>'Insert Midblock extract here'!E10</f>
        <v>0</v>
      </c>
      <c r="F25" s="39">
        <f>'Insert Midblock extract here'!F10</f>
        <v>0</v>
      </c>
      <c r="G25" s="39">
        <f>'Insert Midblock extract here'!G10</f>
        <v>0</v>
      </c>
      <c r="H25" s="39">
        <f>'Insert Midblock extract here'!H10</f>
        <v>0</v>
      </c>
      <c r="I25" s="39">
        <f>'Insert Midblock extract here'!I10</f>
        <v>0</v>
      </c>
      <c r="J25" s="39">
        <f>'Insert Midblock extract here'!J10</f>
        <v>0</v>
      </c>
      <c r="K25" s="39">
        <f>'Insert Midblock extract here'!K10</f>
        <v>0</v>
      </c>
      <c r="L25" s="39">
        <f>'Insert Midblock extract here'!L10</f>
        <v>0</v>
      </c>
      <c r="M25" s="39">
        <f>'Insert Midblock extract here'!M10</f>
        <v>0</v>
      </c>
      <c r="N25" s="39">
        <f>'Insert Midblock extract here'!N10</f>
        <v>0</v>
      </c>
      <c r="O25" s="39">
        <f>'Insert Midblock extract here'!O10</f>
        <v>0</v>
      </c>
      <c r="P25" s="39">
        <f>'Insert Midblock extract here'!P10</f>
        <v>0</v>
      </c>
      <c r="Q25" s="39">
        <f>'Insert Midblock extract here'!Q10</f>
        <v>0</v>
      </c>
      <c r="R25" s="39">
        <f>'Insert Midblock extract here'!R10</f>
        <v>0</v>
      </c>
      <c r="S25" s="39">
        <f>'Insert Midblock extract here'!S10</f>
        <v>0</v>
      </c>
      <c r="T25" s="39">
        <f>'Insert Midblock extract here'!T10</f>
        <v>0</v>
      </c>
      <c r="U25" s="39">
        <f>'Insert Midblock extract here'!U10</f>
        <v>0</v>
      </c>
      <c r="V25" s="39">
        <f>'Insert Midblock extract here'!V10</f>
        <v>0</v>
      </c>
      <c r="W25" s="39">
        <f>'Insert Midblock extract here'!W10</f>
        <v>0</v>
      </c>
      <c r="X25" s="39">
        <f>'Insert Midblock extract here'!X10</f>
        <v>0</v>
      </c>
      <c r="Y25" s="39">
        <f>'Insert Midblock extract here'!Y10</f>
        <v>0</v>
      </c>
      <c r="Z25" s="39">
        <f>'Insert Midblock extract here'!Z10</f>
        <v>0</v>
      </c>
      <c r="AA25" s="39">
        <f>'Insert Midblock extract here'!AA10</f>
        <v>0</v>
      </c>
      <c r="AB25" s="39"/>
      <c r="AC25" s="39"/>
    </row>
    <row r="26" spans="1:29" x14ac:dyDescent="0.2">
      <c r="A26" s="39">
        <f>'Insert Midblock extract here'!A11</f>
        <v>0</v>
      </c>
      <c r="B26" s="39">
        <f>'Insert Midblock extract here'!B11</f>
        <v>0</v>
      </c>
      <c r="C26" s="39">
        <f>'Insert Midblock extract here'!C11</f>
        <v>0</v>
      </c>
      <c r="D26" s="39">
        <f>'Insert Midblock extract here'!D11</f>
        <v>0</v>
      </c>
      <c r="E26" s="39">
        <f>'Insert Midblock extract here'!E11</f>
        <v>0</v>
      </c>
      <c r="F26" s="39">
        <f>'Insert Midblock extract here'!F11</f>
        <v>0</v>
      </c>
      <c r="G26" s="39">
        <f>'Insert Midblock extract here'!G11</f>
        <v>0</v>
      </c>
      <c r="H26" s="39">
        <f>'Insert Midblock extract here'!H11</f>
        <v>0</v>
      </c>
      <c r="I26" s="39">
        <f>'Insert Midblock extract here'!I11</f>
        <v>0</v>
      </c>
      <c r="J26" s="39">
        <f>'Insert Midblock extract here'!J11</f>
        <v>0</v>
      </c>
      <c r="K26" s="39">
        <f>'Insert Midblock extract here'!K11</f>
        <v>0</v>
      </c>
      <c r="L26" s="39">
        <f>'Insert Midblock extract here'!L11</f>
        <v>0</v>
      </c>
      <c r="M26" s="39">
        <f>'Insert Midblock extract here'!M11</f>
        <v>0</v>
      </c>
      <c r="N26" s="39">
        <f>'Insert Midblock extract here'!N11</f>
        <v>0</v>
      </c>
      <c r="O26" s="39">
        <f>'Insert Midblock extract here'!O11</f>
        <v>0</v>
      </c>
      <c r="P26" s="39">
        <f>'Insert Midblock extract here'!P11</f>
        <v>0</v>
      </c>
      <c r="Q26" s="39">
        <f>'Insert Midblock extract here'!Q11</f>
        <v>0</v>
      </c>
      <c r="R26" s="39">
        <f>'Insert Midblock extract here'!R11</f>
        <v>0</v>
      </c>
      <c r="S26" s="39">
        <f>'Insert Midblock extract here'!S11</f>
        <v>0</v>
      </c>
      <c r="T26" s="39">
        <f>'Insert Midblock extract here'!T11</f>
        <v>0</v>
      </c>
      <c r="U26" s="39">
        <f>'Insert Midblock extract here'!U11</f>
        <v>0</v>
      </c>
      <c r="V26" s="39">
        <f>'Insert Midblock extract here'!V11</f>
        <v>0</v>
      </c>
      <c r="W26" s="39">
        <f>'Insert Midblock extract here'!W11</f>
        <v>0</v>
      </c>
      <c r="X26" s="39">
        <f>'Insert Midblock extract here'!X11</f>
        <v>0</v>
      </c>
      <c r="Y26" s="39">
        <f>'Insert Midblock extract here'!Y11</f>
        <v>0</v>
      </c>
      <c r="Z26" s="39">
        <f>'Insert Midblock extract here'!Z11</f>
        <v>0</v>
      </c>
      <c r="AA26" s="39">
        <f>'Insert Midblock extract here'!AA11</f>
        <v>0</v>
      </c>
      <c r="AB26" s="39"/>
      <c r="AC26" s="39"/>
    </row>
    <row r="27" spans="1:29" x14ac:dyDescent="0.2">
      <c r="A27" s="39">
        <f>'Insert Midblock extract here'!A12</f>
        <v>0</v>
      </c>
      <c r="B27" s="39">
        <f>'Insert Midblock extract here'!B12</f>
        <v>0</v>
      </c>
      <c r="C27" s="39">
        <f>'Insert Midblock extract here'!C12</f>
        <v>0</v>
      </c>
      <c r="D27" s="39">
        <f>'Insert Midblock extract here'!D12</f>
        <v>0</v>
      </c>
      <c r="E27" s="39">
        <f>'Insert Midblock extract here'!E12</f>
        <v>0</v>
      </c>
      <c r="F27" s="39">
        <f>'Insert Midblock extract here'!F12</f>
        <v>0</v>
      </c>
      <c r="G27" s="39">
        <f>'Insert Midblock extract here'!G12</f>
        <v>0</v>
      </c>
      <c r="H27" s="39">
        <f>'Insert Midblock extract here'!H12</f>
        <v>0</v>
      </c>
      <c r="I27" s="39">
        <f>'Insert Midblock extract here'!I12</f>
        <v>0</v>
      </c>
      <c r="J27" s="39">
        <f>'Insert Midblock extract here'!J12</f>
        <v>0</v>
      </c>
      <c r="K27" s="39">
        <f>'Insert Midblock extract here'!K12</f>
        <v>0</v>
      </c>
      <c r="L27" s="39">
        <f>'Insert Midblock extract here'!L12</f>
        <v>0</v>
      </c>
      <c r="M27" s="39">
        <f>'Insert Midblock extract here'!M12</f>
        <v>0</v>
      </c>
      <c r="N27" s="39">
        <f>'Insert Midblock extract here'!N12</f>
        <v>0</v>
      </c>
      <c r="O27" s="39">
        <f>'Insert Midblock extract here'!O12</f>
        <v>0</v>
      </c>
      <c r="P27" s="39">
        <f>'Insert Midblock extract here'!P12</f>
        <v>0</v>
      </c>
      <c r="Q27" s="39">
        <f>'Insert Midblock extract here'!Q12</f>
        <v>0</v>
      </c>
      <c r="R27" s="39">
        <f>'Insert Midblock extract here'!R12</f>
        <v>0</v>
      </c>
      <c r="S27" s="39">
        <f>'Insert Midblock extract here'!S12</f>
        <v>0</v>
      </c>
      <c r="T27" s="39">
        <f>'Insert Midblock extract here'!T12</f>
        <v>0</v>
      </c>
      <c r="U27" s="39">
        <f>'Insert Midblock extract here'!U12</f>
        <v>0</v>
      </c>
      <c r="V27" s="39">
        <f>'Insert Midblock extract here'!V12</f>
        <v>0</v>
      </c>
      <c r="W27" s="39">
        <f>'Insert Midblock extract here'!W12</f>
        <v>0</v>
      </c>
      <c r="X27" s="39">
        <f>'Insert Midblock extract here'!X12</f>
        <v>0</v>
      </c>
      <c r="Y27" s="39">
        <f>'Insert Midblock extract here'!Y12</f>
        <v>0</v>
      </c>
      <c r="Z27" s="39">
        <f>'Insert Midblock extract here'!Z12</f>
        <v>0</v>
      </c>
      <c r="AA27" s="39">
        <f>'Insert Midblock extract here'!AA12</f>
        <v>0</v>
      </c>
      <c r="AB27" s="39"/>
      <c r="AC27" s="39"/>
    </row>
    <row r="28" spans="1:29" x14ac:dyDescent="0.2">
      <c r="A28" s="39">
        <f>'Insert Midblock extract here'!A13</f>
        <v>0</v>
      </c>
      <c r="B28" s="39">
        <f>'Insert Midblock extract here'!B13</f>
        <v>0</v>
      </c>
      <c r="C28" s="39">
        <f>'Insert Midblock extract here'!C13</f>
        <v>0</v>
      </c>
      <c r="D28" s="39">
        <f>'Insert Midblock extract here'!D13</f>
        <v>0</v>
      </c>
      <c r="E28" s="39">
        <f>'Insert Midblock extract here'!E13</f>
        <v>0</v>
      </c>
      <c r="F28" s="39">
        <f>'Insert Midblock extract here'!F13</f>
        <v>0</v>
      </c>
      <c r="G28" s="39">
        <f>'Insert Midblock extract here'!G13</f>
        <v>0</v>
      </c>
      <c r="H28" s="39">
        <f>'Insert Midblock extract here'!H13</f>
        <v>0</v>
      </c>
      <c r="I28" s="39">
        <f>'Insert Midblock extract here'!I13</f>
        <v>0</v>
      </c>
      <c r="J28" s="39">
        <f>'Insert Midblock extract here'!J13</f>
        <v>0</v>
      </c>
      <c r="K28" s="39">
        <f>'Insert Midblock extract here'!K13</f>
        <v>0</v>
      </c>
      <c r="L28" s="39">
        <f>'Insert Midblock extract here'!L13</f>
        <v>0</v>
      </c>
      <c r="M28" s="39">
        <f>'Insert Midblock extract here'!M13</f>
        <v>0</v>
      </c>
      <c r="N28" s="39">
        <f>'Insert Midblock extract here'!N13</f>
        <v>0</v>
      </c>
      <c r="O28" s="39">
        <f>'Insert Midblock extract here'!O13</f>
        <v>0</v>
      </c>
      <c r="P28" s="39">
        <f>'Insert Midblock extract here'!P13</f>
        <v>0</v>
      </c>
      <c r="Q28" s="39">
        <f>'Insert Midblock extract here'!Q13</f>
        <v>0</v>
      </c>
      <c r="R28" s="39">
        <f>'Insert Midblock extract here'!R13</f>
        <v>0</v>
      </c>
      <c r="S28" s="39">
        <f>'Insert Midblock extract here'!S13</f>
        <v>0</v>
      </c>
      <c r="T28" s="39">
        <f>'Insert Midblock extract here'!T13</f>
        <v>0</v>
      </c>
      <c r="U28" s="39">
        <f>'Insert Midblock extract here'!U13</f>
        <v>0</v>
      </c>
      <c r="V28" s="39">
        <f>'Insert Midblock extract here'!V13</f>
        <v>0</v>
      </c>
      <c r="W28" s="39">
        <f>'Insert Midblock extract here'!W13</f>
        <v>0</v>
      </c>
      <c r="X28" s="39">
        <f>'Insert Midblock extract here'!X13</f>
        <v>0</v>
      </c>
      <c r="Y28" s="39">
        <f>'Insert Midblock extract here'!Y13</f>
        <v>0</v>
      </c>
      <c r="Z28" s="39">
        <f>'Insert Midblock extract here'!Z13</f>
        <v>0</v>
      </c>
      <c r="AA28" s="39">
        <f>'Insert Midblock extract here'!AA13</f>
        <v>0</v>
      </c>
      <c r="AB28" s="39"/>
      <c r="AC28" s="39"/>
    </row>
    <row r="29" spans="1:29" x14ac:dyDescent="0.2">
      <c r="A29" s="39">
        <f>'Insert Midblock extract here'!A14</f>
        <v>0</v>
      </c>
      <c r="B29" s="39">
        <f>'Insert Midblock extract here'!B14</f>
        <v>0</v>
      </c>
      <c r="C29" s="39">
        <f>'Insert Midblock extract here'!C14</f>
        <v>0</v>
      </c>
      <c r="D29" s="39">
        <f>'Insert Midblock extract here'!D14</f>
        <v>0</v>
      </c>
      <c r="E29" s="39">
        <f>'Insert Midblock extract here'!E14</f>
        <v>0</v>
      </c>
      <c r="F29" s="39">
        <f>'Insert Midblock extract here'!F14</f>
        <v>0</v>
      </c>
      <c r="G29" s="39">
        <f>'Insert Midblock extract here'!G14</f>
        <v>0</v>
      </c>
      <c r="H29" s="39">
        <f>'Insert Midblock extract here'!H14</f>
        <v>0</v>
      </c>
      <c r="I29" s="39">
        <f>'Insert Midblock extract here'!I14</f>
        <v>0</v>
      </c>
      <c r="J29" s="39">
        <f>'Insert Midblock extract here'!J14</f>
        <v>0</v>
      </c>
      <c r="K29" s="39">
        <f>'Insert Midblock extract here'!K14</f>
        <v>0</v>
      </c>
      <c r="L29" s="39">
        <f>'Insert Midblock extract here'!L14</f>
        <v>0</v>
      </c>
      <c r="M29" s="39">
        <f>'Insert Midblock extract here'!M14</f>
        <v>0</v>
      </c>
      <c r="N29" s="39">
        <f>'Insert Midblock extract here'!N14</f>
        <v>0</v>
      </c>
      <c r="O29" s="39">
        <f>'Insert Midblock extract here'!O14</f>
        <v>0</v>
      </c>
      <c r="P29" s="39">
        <f>'Insert Midblock extract here'!P14</f>
        <v>0</v>
      </c>
      <c r="Q29" s="39">
        <f>'Insert Midblock extract here'!Q14</f>
        <v>0</v>
      </c>
      <c r="R29" s="39">
        <f>'Insert Midblock extract here'!R14</f>
        <v>0</v>
      </c>
      <c r="S29" s="39">
        <f>'Insert Midblock extract here'!S14</f>
        <v>0</v>
      </c>
      <c r="T29" s="39">
        <f>'Insert Midblock extract here'!T14</f>
        <v>0</v>
      </c>
      <c r="U29" s="39">
        <f>'Insert Midblock extract here'!U14</f>
        <v>0</v>
      </c>
      <c r="V29" s="39">
        <f>'Insert Midblock extract here'!V14</f>
        <v>0</v>
      </c>
      <c r="W29" s="39">
        <f>'Insert Midblock extract here'!W14</f>
        <v>0</v>
      </c>
      <c r="X29" s="39">
        <f>'Insert Midblock extract here'!X14</f>
        <v>0</v>
      </c>
      <c r="Y29" s="39">
        <f>'Insert Midblock extract here'!Y14</f>
        <v>0</v>
      </c>
      <c r="Z29" s="39">
        <f>'Insert Midblock extract here'!Z14</f>
        <v>0</v>
      </c>
      <c r="AA29" s="39">
        <f>'Insert Midblock extract here'!AA14</f>
        <v>0</v>
      </c>
      <c r="AB29" s="39"/>
      <c r="AC29" s="39"/>
    </row>
    <row r="30" spans="1:29" x14ac:dyDescent="0.2">
      <c r="A30" s="39">
        <f>'Insert Midblock extract here'!A15</f>
        <v>0</v>
      </c>
      <c r="B30" s="39">
        <f>'Insert Midblock extract here'!B15</f>
        <v>0</v>
      </c>
      <c r="C30" s="39">
        <f>'Insert Midblock extract here'!C15</f>
        <v>0</v>
      </c>
      <c r="D30" s="39">
        <f>'Insert Midblock extract here'!D15</f>
        <v>0</v>
      </c>
      <c r="E30" s="39">
        <f>'Insert Midblock extract here'!E15</f>
        <v>0</v>
      </c>
      <c r="F30" s="39">
        <f>'Insert Midblock extract here'!F15</f>
        <v>0</v>
      </c>
      <c r="G30" s="39">
        <f>'Insert Midblock extract here'!G15</f>
        <v>0</v>
      </c>
      <c r="H30" s="39">
        <f>'Insert Midblock extract here'!H15</f>
        <v>0</v>
      </c>
      <c r="I30" s="39">
        <f>'Insert Midblock extract here'!I15</f>
        <v>0</v>
      </c>
      <c r="J30" s="39">
        <f>'Insert Midblock extract here'!J15</f>
        <v>0</v>
      </c>
      <c r="K30" s="39">
        <f>'Insert Midblock extract here'!K15</f>
        <v>0</v>
      </c>
      <c r="L30" s="39">
        <f>'Insert Midblock extract here'!L15</f>
        <v>0</v>
      </c>
      <c r="M30" s="39">
        <f>'Insert Midblock extract here'!M15</f>
        <v>0</v>
      </c>
      <c r="N30" s="39">
        <f>'Insert Midblock extract here'!N15</f>
        <v>0</v>
      </c>
      <c r="O30" s="39">
        <f>'Insert Midblock extract here'!O15</f>
        <v>0</v>
      </c>
      <c r="P30" s="39">
        <f>'Insert Midblock extract here'!P15</f>
        <v>0</v>
      </c>
      <c r="Q30" s="39">
        <f>'Insert Midblock extract here'!Q15</f>
        <v>0</v>
      </c>
      <c r="R30" s="39">
        <f>'Insert Midblock extract here'!R15</f>
        <v>0</v>
      </c>
      <c r="S30" s="39">
        <f>'Insert Midblock extract here'!S15</f>
        <v>0</v>
      </c>
      <c r="T30" s="39">
        <f>'Insert Midblock extract here'!T15</f>
        <v>0</v>
      </c>
      <c r="U30" s="39">
        <f>'Insert Midblock extract here'!U15</f>
        <v>0</v>
      </c>
      <c r="V30" s="39">
        <f>'Insert Midblock extract here'!V15</f>
        <v>0</v>
      </c>
      <c r="W30" s="39">
        <f>'Insert Midblock extract here'!W15</f>
        <v>0</v>
      </c>
      <c r="X30" s="39">
        <f>'Insert Midblock extract here'!X15</f>
        <v>0</v>
      </c>
      <c r="Y30" s="39">
        <f>'Insert Midblock extract here'!Y15</f>
        <v>0</v>
      </c>
      <c r="Z30" s="39">
        <f>'Insert Midblock extract here'!Z15</f>
        <v>0</v>
      </c>
      <c r="AA30" s="39">
        <f>'Insert Midblock extract here'!AA15</f>
        <v>0</v>
      </c>
      <c r="AB30" s="39"/>
      <c r="AC30" s="39"/>
    </row>
    <row r="31" spans="1:29" x14ac:dyDescent="0.2">
      <c r="A31" s="39">
        <f>'Insert Midblock extract here'!A16</f>
        <v>0</v>
      </c>
      <c r="B31" s="39">
        <f>'Insert Midblock extract here'!B16</f>
        <v>0</v>
      </c>
      <c r="C31" s="39">
        <f>'Insert Midblock extract here'!C16</f>
        <v>0</v>
      </c>
      <c r="D31" s="39">
        <f>'Insert Midblock extract here'!D16</f>
        <v>0</v>
      </c>
      <c r="E31" s="39">
        <f>'Insert Midblock extract here'!E16</f>
        <v>0</v>
      </c>
      <c r="F31" s="39">
        <f>'Insert Midblock extract here'!F16</f>
        <v>0</v>
      </c>
      <c r="G31" s="39">
        <f>'Insert Midblock extract here'!G16</f>
        <v>0</v>
      </c>
      <c r="H31" s="39">
        <f>'Insert Midblock extract here'!H16</f>
        <v>0</v>
      </c>
      <c r="I31" s="39">
        <f>'Insert Midblock extract here'!I16</f>
        <v>0</v>
      </c>
      <c r="J31" s="39">
        <f>'Insert Midblock extract here'!J16</f>
        <v>0</v>
      </c>
      <c r="K31" s="39">
        <f>'Insert Midblock extract here'!K16</f>
        <v>0</v>
      </c>
      <c r="L31" s="39">
        <f>'Insert Midblock extract here'!L16</f>
        <v>0</v>
      </c>
      <c r="M31" s="39">
        <f>'Insert Midblock extract here'!M16</f>
        <v>0</v>
      </c>
      <c r="N31" s="39">
        <f>'Insert Midblock extract here'!N16</f>
        <v>0</v>
      </c>
      <c r="O31" s="39">
        <f>'Insert Midblock extract here'!O16</f>
        <v>0</v>
      </c>
      <c r="P31" s="39">
        <f>'Insert Midblock extract here'!P16</f>
        <v>0</v>
      </c>
      <c r="Q31" s="39">
        <f>'Insert Midblock extract here'!Q16</f>
        <v>0</v>
      </c>
      <c r="R31" s="39">
        <f>'Insert Midblock extract here'!R16</f>
        <v>0</v>
      </c>
      <c r="S31" s="39">
        <f>'Insert Midblock extract here'!S16</f>
        <v>0</v>
      </c>
      <c r="T31" s="39">
        <f>'Insert Midblock extract here'!T16</f>
        <v>0</v>
      </c>
      <c r="U31" s="39">
        <f>'Insert Midblock extract here'!U16</f>
        <v>0</v>
      </c>
      <c r="V31" s="39">
        <f>'Insert Midblock extract here'!V16</f>
        <v>0</v>
      </c>
      <c r="W31" s="39">
        <f>'Insert Midblock extract here'!W16</f>
        <v>0</v>
      </c>
      <c r="X31" s="39">
        <f>'Insert Midblock extract here'!X16</f>
        <v>0</v>
      </c>
      <c r="Y31" s="39">
        <f>'Insert Midblock extract here'!Y16</f>
        <v>0</v>
      </c>
      <c r="Z31" s="39">
        <f>'Insert Midblock extract here'!Z16</f>
        <v>0</v>
      </c>
      <c r="AA31" s="39">
        <f>'Insert Midblock extract here'!AA16</f>
        <v>0</v>
      </c>
      <c r="AB31" s="39"/>
      <c r="AC31" s="39"/>
    </row>
    <row r="32" spans="1:29" x14ac:dyDescent="0.2">
      <c r="A32" s="39">
        <f>'Insert Midblock extract here'!A17</f>
        <v>0</v>
      </c>
      <c r="B32" s="39">
        <f>'Insert Midblock extract here'!B17</f>
        <v>0</v>
      </c>
      <c r="C32" s="39">
        <f>'Insert Midblock extract here'!C17</f>
        <v>0</v>
      </c>
      <c r="D32" s="39">
        <f>'Insert Midblock extract here'!D17</f>
        <v>0</v>
      </c>
      <c r="E32" s="39">
        <f>'Insert Midblock extract here'!E17</f>
        <v>0</v>
      </c>
      <c r="F32" s="39">
        <f>'Insert Midblock extract here'!F17</f>
        <v>0</v>
      </c>
      <c r="G32" s="39">
        <f>'Insert Midblock extract here'!G17</f>
        <v>0</v>
      </c>
      <c r="H32" s="39">
        <f>'Insert Midblock extract here'!H17</f>
        <v>0</v>
      </c>
      <c r="I32" s="39">
        <f>'Insert Midblock extract here'!I17</f>
        <v>0</v>
      </c>
      <c r="J32" s="39">
        <f>'Insert Midblock extract here'!J17</f>
        <v>0</v>
      </c>
      <c r="K32" s="39">
        <f>'Insert Midblock extract here'!K17</f>
        <v>0</v>
      </c>
      <c r="L32" s="39">
        <f>'Insert Midblock extract here'!L17</f>
        <v>0</v>
      </c>
      <c r="M32" s="39">
        <f>'Insert Midblock extract here'!M17</f>
        <v>0</v>
      </c>
      <c r="N32" s="39">
        <f>'Insert Midblock extract here'!N17</f>
        <v>0</v>
      </c>
      <c r="O32" s="39">
        <f>'Insert Midblock extract here'!O17</f>
        <v>0</v>
      </c>
      <c r="P32" s="39">
        <f>'Insert Midblock extract here'!P17</f>
        <v>0</v>
      </c>
      <c r="Q32" s="39">
        <f>'Insert Midblock extract here'!Q17</f>
        <v>0</v>
      </c>
      <c r="R32" s="39">
        <f>'Insert Midblock extract here'!R17</f>
        <v>0</v>
      </c>
      <c r="S32" s="39">
        <f>'Insert Midblock extract here'!S17</f>
        <v>0</v>
      </c>
      <c r="T32" s="39">
        <f>'Insert Midblock extract here'!T17</f>
        <v>0</v>
      </c>
      <c r="U32" s="39">
        <f>'Insert Midblock extract here'!U17</f>
        <v>0</v>
      </c>
      <c r="V32" s="39">
        <f>'Insert Midblock extract here'!V17</f>
        <v>0</v>
      </c>
      <c r="W32" s="39">
        <f>'Insert Midblock extract here'!W17</f>
        <v>0</v>
      </c>
      <c r="X32" s="39">
        <f>'Insert Midblock extract here'!X17</f>
        <v>0</v>
      </c>
      <c r="Y32" s="39">
        <f>'Insert Midblock extract here'!Y17</f>
        <v>0</v>
      </c>
      <c r="Z32" s="39">
        <f>'Insert Midblock extract here'!Z17</f>
        <v>0</v>
      </c>
      <c r="AA32" s="39">
        <f>'Insert Midblock extract here'!AA17</f>
        <v>0</v>
      </c>
      <c r="AB32" s="39"/>
      <c r="AC32" s="39"/>
    </row>
    <row r="33" spans="1:29" x14ac:dyDescent="0.2">
      <c r="A33" s="39">
        <f>'Insert Midblock extract here'!A18</f>
        <v>0</v>
      </c>
      <c r="B33" s="39">
        <f>'Insert Midblock extract here'!B18</f>
        <v>0</v>
      </c>
      <c r="C33" s="39">
        <f>'Insert Midblock extract here'!C18</f>
        <v>0</v>
      </c>
      <c r="D33" s="39">
        <f>'Insert Midblock extract here'!D18</f>
        <v>0</v>
      </c>
      <c r="E33" s="39">
        <f>'Insert Midblock extract here'!E18</f>
        <v>0</v>
      </c>
      <c r="F33" s="39">
        <f>'Insert Midblock extract here'!F18</f>
        <v>0</v>
      </c>
      <c r="G33" s="39">
        <f>'Insert Midblock extract here'!G18</f>
        <v>0</v>
      </c>
      <c r="H33" s="39">
        <f>'Insert Midblock extract here'!H18</f>
        <v>0</v>
      </c>
      <c r="I33" s="39">
        <f>'Insert Midblock extract here'!I18</f>
        <v>0</v>
      </c>
      <c r="J33" s="39">
        <f>'Insert Midblock extract here'!J18</f>
        <v>0</v>
      </c>
      <c r="K33" s="39">
        <f>'Insert Midblock extract here'!K18</f>
        <v>0</v>
      </c>
      <c r="L33" s="39">
        <f>'Insert Midblock extract here'!L18</f>
        <v>0</v>
      </c>
      <c r="M33" s="39">
        <f>'Insert Midblock extract here'!M18</f>
        <v>0</v>
      </c>
      <c r="N33" s="39">
        <f>'Insert Midblock extract here'!N18</f>
        <v>0</v>
      </c>
      <c r="O33" s="39">
        <f>'Insert Midblock extract here'!O18</f>
        <v>0</v>
      </c>
      <c r="P33" s="39">
        <f>'Insert Midblock extract here'!P18</f>
        <v>0</v>
      </c>
      <c r="Q33" s="39">
        <f>'Insert Midblock extract here'!Q18</f>
        <v>0</v>
      </c>
      <c r="R33" s="39">
        <f>'Insert Midblock extract here'!R18</f>
        <v>0</v>
      </c>
      <c r="S33" s="39">
        <f>'Insert Midblock extract here'!S18</f>
        <v>0</v>
      </c>
      <c r="T33" s="39">
        <f>'Insert Midblock extract here'!T18</f>
        <v>0</v>
      </c>
      <c r="U33" s="39">
        <f>'Insert Midblock extract here'!U18</f>
        <v>0</v>
      </c>
      <c r="V33" s="39">
        <f>'Insert Midblock extract here'!V18</f>
        <v>0</v>
      </c>
      <c r="W33" s="39">
        <f>'Insert Midblock extract here'!W18</f>
        <v>0</v>
      </c>
      <c r="X33" s="39">
        <f>'Insert Midblock extract here'!X18</f>
        <v>0</v>
      </c>
      <c r="Y33" s="39">
        <f>'Insert Midblock extract here'!Y18</f>
        <v>0</v>
      </c>
      <c r="Z33" s="39">
        <f>'Insert Midblock extract here'!Z18</f>
        <v>0</v>
      </c>
      <c r="AA33" s="39">
        <f>'Insert Midblock extract here'!AA18</f>
        <v>0</v>
      </c>
      <c r="AB33" s="39"/>
      <c r="AC33" s="39"/>
    </row>
    <row r="34" spans="1:29" x14ac:dyDescent="0.2">
      <c r="A34" s="39">
        <f>'Insert Midblock extract here'!A19</f>
        <v>0</v>
      </c>
      <c r="B34" s="39">
        <f>'Insert Midblock extract here'!B19</f>
        <v>0</v>
      </c>
      <c r="C34" s="39">
        <f>'Insert Midblock extract here'!C19</f>
        <v>0</v>
      </c>
      <c r="D34" s="39">
        <f>'Insert Midblock extract here'!D19</f>
        <v>0</v>
      </c>
      <c r="E34" s="39">
        <f>'Insert Midblock extract here'!E19</f>
        <v>0</v>
      </c>
      <c r="F34" s="39">
        <f>'Insert Midblock extract here'!F19</f>
        <v>0</v>
      </c>
      <c r="G34" s="39">
        <f>'Insert Midblock extract here'!G19</f>
        <v>0</v>
      </c>
      <c r="H34" s="39">
        <f>'Insert Midblock extract here'!H19</f>
        <v>0</v>
      </c>
      <c r="I34" s="39">
        <f>'Insert Midblock extract here'!I19</f>
        <v>0</v>
      </c>
      <c r="J34" s="39">
        <f>'Insert Midblock extract here'!J19</f>
        <v>0</v>
      </c>
      <c r="K34" s="39">
        <f>'Insert Midblock extract here'!K19</f>
        <v>0</v>
      </c>
      <c r="L34" s="39">
        <f>'Insert Midblock extract here'!L19</f>
        <v>0</v>
      </c>
      <c r="M34" s="39">
        <f>'Insert Midblock extract here'!M19</f>
        <v>0</v>
      </c>
      <c r="N34" s="39">
        <f>'Insert Midblock extract here'!N19</f>
        <v>0</v>
      </c>
      <c r="O34" s="39">
        <f>'Insert Midblock extract here'!O19</f>
        <v>0</v>
      </c>
      <c r="P34" s="39">
        <f>'Insert Midblock extract here'!P19</f>
        <v>0</v>
      </c>
      <c r="Q34" s="39">
        <f>'Insert Midblock extract here'!Q19</f>
        <v>0</v>
      </c>
      <c r="R34" s="39">
        <f>'Insert Midblock extract here'!R19</f>
        <v>0</v>
      </c>
      <c r="S34" s="39">
        <f>'Insert Midblock extract here'!S19</f>
        <v>0</v>
      </c>
      <c r="T34" s="39">
        <f>'Insert Midblock extract here'!T19</f>
        <v>0</v>
      </c>
      <c r="U34" s="39">
        <f>'Insert Midblock extract here'!U19</f>
        <v>0</v>
      </c>
      <c r="V34" s="39">
        <f>'Insert Midblock extract here'!V19</f>
        <v>0</v>
      </c>
      <c r="W34" s="39">
        <f>'Insert Midblock extract here'!W19</f>
        <v>0</v>
      </c>
      <c r="X34" s="39">
        <f>'Insert Midblock extract here'!X19</f>
        <v>0</v>
      </c>
      <c r="Y34" s="39">
        <f>'Insert Midblock extract here'!Y19</f>
        <v>0</v>
      </c>
      <c r="Z34" s="39">
        <f>'Insert Midblock extract here'!Z19</f>
        <v>0</v>
      </c>
      <c r="AA34" s="39">
        <f>'Insert Midblock extract here'!AA19</f>
        <v>0</v>
      </c>
      <c r="AB34" s="39"/>
      <c r="AC34" s="39"/>
    </row>
    <row r="35" spans="1:29" x14ac:dyDescent="0.2">
      <c r="A35" s="39">
        <f>'Insert Midblock extract here'!A20</f>
        <v>0</v>
      </c>
      <c r="B35" s="39">
        <f>'Insert Midblock extract here'!B20</f>
        <v>0</v>
      </c>
      <c r="C35" s="39">
        <f>'Insert Midblock extract here'!C20</f>
        <v>0</v>
      </c>
      <c r="D35" s="39">
        <f>'Insert Midblock extract here'!D20</f>
        <v>0</v>
      </c>
      <c r="E35" s="39">
        <f>'Insert Midblock extract here'!E20</f>
        <v>0</v>
      </c>
      <c r="F35" s="39">
        <f>'Insert Midblock extract here'!F20</f>
        <v>0</v>
      </c>
      <c r="G35" s="39">
        <f>'Insert Midblock extract here'!G20</f>
        <v>0</v>
      </c>
      <c r="H35" s="39">
        <f>'Insert Midblock extract here'!H20</f>
        <v>0</v>
      </c>
      <c r="I35" s="39">
        <f>'Insert Midblock extract here'!I20</f>
        <v>0</v>
      </c>
      <c r="J35" s="39">
        <f>'Insert Midblock extract here'!J20</f>
        <v>0</v>
      </c>
      <c r="K35" s="39">
        <f>'Insert Midblock extract here'!K20</f>
        <v>0</v>
      </c>
      <c r="L35" s="39">
        <f>'Insert Midblock extract here'!L20</f>
        <v>0</v>
      </c>
      <c r="M35" s="39">
        <f>'Insert Midblock extract here'!M20</f>
        <v>0</v>
      </c>
      <c r="N35" s="39">
        <f>'Insert Midblock extract here'!N20</f>
        <v>0</v>
      </c>
      <c r="O35" s="39">
        <f>'Insert Midblock extract here'!O20</f>
        <v>0</v>
      </c>
      <c r="P35" s="39">
        <f>'Insert Midblock extract here'!P20</f>
        <v>0</v>
      </c>
      <c r="Q35" s="39">
        <f>'Insert Midblock extract here'!Q20</f>
        <v>0</v>
      </c>
      <c r="R35" s="39">
        <f>'Insert Midblock extract here'!R20</f>
        <v>0</v>
      </c>
      <c r="S35" s="39">
        <f>'Insert Midblock extract here'!S20</f>
        <v>0</v>
      </c>
      <c r="T35" s="39">
        <f>'Insert Midblock extract here'!T20</f>
        <v>0</v>
      </c>
      <c r="U35" s="39">
        <f>'Insert Midblock extract here'!U20</f>
        <v>0</v>
      </c>
      <c r="V35" s="39">
        <f>'Insert Midblock extract here'!V20</f>
        <v>0</v>
      </c>
      <c r="W35" s="39">
        <f>'Insert Midblock extract here'!W20</f>
        <v>0</v>
      </c>
      <c r="X35" s="39">
        <f>'Insert Midblock extract here'!X20</f>
        <v>0</v>
      </c>
      <c r="Y35" s="39">
        <f>'Insert Midblock extract here'!Y20</f>
        <v>0</v>
      </c>
      <c r="Z35" s="39">
        <f>'Insert Midblock extract here'!Z20</f>
        <v>0</v>
      </c>
      <c r="AA35" s="39">
        <f>'Insert Midblock extract here'!AA20</f>
        <v>0</v>
      </c>
      <c r="AB35" s="39"/>
      <c r="AC35" s="39"/>
    </row>
    <row r="36" spans="1:29" x14ac:dyDescent="0.2">
      <c r="A36" s="39">
        <f>'Insert Midblock extract here'!A21</f>
        <v>0</v>
      </c>
      <c r="B36" s="39">
        <f>'Insert Midblock extract here'!B21</f>
        <v>0</v>
      </c>
      <c r="C36" s="39">
        <f>'Insert Midblock extract here'!C21</f>
        <v>0</v>
      </c>
      <c r="D36" s="39">
        <f>'Insert Midblock extract here'!D21</f>
        <v>0</v>
      </c>
      <c r="E36" s="39">
        <f>'Insert Midblock extract here'!E21</f>
        <v>0</v>
      </c>
      <c r="F36" s="39">
        <f>'Insert Midblock extract here'!F21</f>
        <v>0</v>
      </c>
      <c r="G36" s="39">
        <f>'Insert Midblock extract here'!G21</f>
        <v>0</v>
      </c>
      <c r="H36" s="39">
        <f>'Insert Midblock extract here'!H21</f>
        <v>0</v>
      </c>
      <c r="I36" s="39">
        <f>'Insert Midblock extract here'!I21</f>
        <v>0</v>
      </c>
      <c r="J36" s="39">
        <f>'Insert Midblock extract here'!J21</f>
        <v>0</v>
      </c>
      <c r="K36" s="39">
        <f>'Insert Midblock extract here'!K21</f>
        <v>0</v>
      </c>
      <c r="L36" s="39">
        <f>'Insert Midblock extract here'!L21</f>
        <v>0</v>
      </c>
      <c r="M36" s="39">
        <f>'Insert Midblock extract here'!M21</f>
        <v>0</v>
      </c>
      <c r="N36" s="39">
        <f>'Insert Midblock extract here'!N21</f>
        <v>0</v>
      </c>
      <c r="O36" s="39">
        <f>'Insert Midblock extract here'!O21</f>
        <v>0</v>
      </c>
      <c r="P36" s="39">
        <f>'Insert Midblock extract here'!P21</f>
        <v>0</v>
      </c>
      <c r="Q36" s="39">
        <f>'Insert Midblock extract here'!Q21</f>
        <v>0</v>
      </c>
      <c r="R36" s="39">
        <f>'Insert Midblock extract here'!R21</f>
        <v>0</v>
      </c>
      <c r="S36" s="39">
        <f>'Insert Midblock extract here'!S21</f>
        <v>0</v>
      </c>
      <c r="T36" s="39">
        <f>'Insert Midblock extract here'!T21</f>
        <v>0</v>
      </c>
      <c r="U36" s="39">
        <f>'Insert Midblock extract here'!U21</f>
        <v>0</v>
      </c>
      <c r="V36" s="39">
        <f>'Insert Midblock extract here'!V21</f>
        <v>0</v>
      </c>
      <c r="W36" s="39">
        <f>'Insert Midblock extract here'!W21</f>
        <v>0</v>
      </c>
      <c r="X36" s="39">
        <f>'Insert Midblock extract here'!X21</f>
        <v>0</v>
      </c>
      <c r="Y36" s="39">
        <f>'Insert Midblock extract here'!Y21</f>
        <v>0</v>
      </c>
      <c r="Z36" s="39">
        <f>'Insert Midblock extract here'!Z21</f>
        <v>0</v>
      </c>
      <c r="AA36" s="39">
        <f>'Insert Midblock extract here'!AA21</f>
        <v>0</v>
      </c>
      <c r="AB36" s="39"/>
      <c r="AC36" s="39"/>
    </row>
    <row r="37" spans="1:29" x14ac:dyDescent="0.2">
      <c r="A37" s="39">
        <f>'Insert Midblock extract here'!A22</f>
        <v>0</v>
      </c>
      <c r="B37" s="39">
        <f>'Insert Midblock extract here'!B22</f>
        <v>0</v>
      </c>
      <c r="C37" s="39">
        <f>'Insert Midblock extract here'!C22</f>
        <v>0</v>
      </c>
      <c r="D37" s="39">
        <f>'Insert Midblock extract here'!D22</f>
        <v>0</v>
      </c>
      <c r="E37" s="39">
        <f>'Insert Midblock extract here'!E22</f>
        <v>0</v>
      </c>
      <c r="F37" s="39">
        <f>'Insert Midblock extract here'!F22</f>
        <v>0</v>
      </c>
      <c r="G37" s="39">
        <f>'Insert Midblock extract here'!G22</f>
        <v>0</v>
      </c>
      <c r="H37" s="39">
        <f>'Insert Midblock extract here'!H22</f>
        <v>0</v>
      </c>
      <c r="I37" s="39">
        <f>'Insert Midblock extract here'!I22</f>
        <v>0</v>
      </c>
      <c r="J37" s="39">
        <f>'Insert Midblock extract here'!J22</f>
        <v>0</v>
      </c>
      <c r="K37" s="39">
        <f>'Insert Midblock extract here'!K22</f>
        <v>0</v>
      </c>
      <c r="L37" s="39">
        <f>'Insert Midblock extract here'!L22</f>
        <v>0</v>
      </c>
      <c r="M37" s="39">
        <f>'Insert Midblock extract here'!M22</f>
        <v>0</v>
      </c>
      <c r="N37" s="39">
        <f>'Insert Midblock extract here'!N22</f>
        <v>0</v>
      </c>
      <c r="O37" s="39">
        <f>'Insert Midblock extract here'!O22</f>
        <v>0</v>
      </c>
      <c r="P37" s="39">
        <f>'Insert Midblock extract here'!P22</f>
        <v>0</v>
      </c>
      <c r="Q37" s="39">
        <f>'Insert Midblock extract here'!Q22</f>
        <v>0</v>
      </c>
      <c r="R37" s="39">
        <f>'Insert Midblock extract here'!R22</f>
        <v>0</v>
      </c>
      <c r="S37" s="39">
        <f>'Insert Midblock extract here'!S22</f>
        <v>0</v>
      </c>
      <c r="T37" s="39">
        <f>'Insert Midblock extract here'!T22</f>
        <v>0</v>
      </c>
      <c r="U37" s="39">
        <f>'Insert Midblock extract here'!U22</f>
        <v>0</v>
      </c>
      <c r="V37" s="39">
        <f>'Insert Midblock extract here'!V22</f>
        <v>0</v>
      </c>
      <c r="W37" s="39">
        <f>'Insert Midblock extract here'!W22</f>
        <v>0</v>
      </c>
      <c r="X37" s="39">
        <f>'Insert Midblock extract here'!X22</f>
        <v>0</v>
      </c>
      <c r="Y37" s="39">
        <f>'Insert Midblock extract here'!Y22</f>
        <v>0</v>
      </c>
      <c r="Z37" s="39">
        <f>'Insert Midblock extract here'!Z22</f>
        <v>0</v>
      </c>
      <c r="AA37" s="39">
        <f>'Insert Midblock extract here'!AA22</f>
        <v>0</v>
      </c>
      <c r="AB37" s="39"/>
      <c r="AC37" s="39"/>
    </row>
    <row r="38" spans="1:29" x14ac:dyDescent="0.2">
      <c r="A38" s="39">
        <f>'Insert Midblock extract here'!A23</f>
        <v>0</v>
      </c>
      <c r="B38" s="39">
        <f>'Insert Midblock extract here'!B23</f>
        <v>0</v>
      </c>
      <c r="C38" s="39">
        <f>'Insert Midblock extract here'!C23</f>
        <v>0</v>
      </c>
      <c r="D38" s="39">
        <f>'Insert Midblock extract here'!D23</f>
        <v>0</v>
      </c>
      <c r="E38" s="39">
        <f>'Insert Midblock extract here'!E23</f>
        <v>0</v>
      </c>
      <c r="F38" s="39">
        <f>'Insert Midblock extract here'!F23</f>
        <v>0</v>
      </c>
      <c r="G38" s="39">
        <f>'Insert Midblock extract here'!G23</f>
        <v>0</v>
      </c>
      <c r="H38" s="39">
        <f>'Insert Midblock extract here'!H23</f>
        <v>0</v>
      </c>
      <c r="I38" s="39">
        <f>'Insert Midblock extract here'!I23</f>
        <v>0</v>
      </c>
      <c r="J38" s="39">
        <f>'Insert Midblock extract here'!J23</f>
        <v>0</v>
      </c>
      <c r="K38" s="39">
        <f>'Insert Midblock extract here'!K23</f>
        <v>0</v>
      </c>
      <c r="L38" s="39">
        <f>'Insert Midblock extract here'!L23</f>
        <v>0</v>
      </c>
      <c r="M38" s="39">
        <f>'Insert Midblock extract here'!M23</f>
        <v>0</v>
      </c>
      <c r="N38" s="39">
        <f>'Insert Midblock extract here'!N23</f>
        <v>0</v>
      </c>
      <c r="O38" s="39">
        <f>'Insert Midblock extract here'!O23</f>
        <v>0</v>
      </c>
      <c r="P38" s="39">
        <f>'Insert Midblock extract here'!P23</f>
        <v>0</v>
      </c>
      <c r="Q38" s="39">
        <f>'Insert Midblock extract here'!Q23</f>
        <v>0</v>
      </c>
      <c r="R38" s="39">
        <f>'Insert Midblock extract here'!R23</f>
        <v>0</v>
      </c>
      <c r="S38" s="39">
        <f>'Insert Midblock extract here'!S23</f>
        <v>0</v>
      </c>
      <c r="T38" s="39">
        <f>'Insert Midblock extract here'!T23</f>
        <v>0</v>
      </c>
      <c r="U38" s="39">
        <f>'Insert Midblock extract here'!U23</f>
        <v>0</v>
      </c>
      <c r="V38" s="39">
        <f>'Insert Midblock extract here'!V23</f>
        <v>0</v>
      </c>
      <c r="W38" s="39">
        <f>'Insert Midblock extract here'!W23</f>
        <v>0</v>
      </c>
      <c r="X38" s="39">
        <f>'Insert Midblock extract here'!X23</f>
        <v>0</v>
      </c>
      <c r="Y38" s="39">
        <f>'Insert Midblock extract here'!Y23</f>
        <v>0</v>
      </c>
      <c r="Z38" s="39">
        <f>'Insert Midblock extract here'!Z23</f>
        <v>0</v>
      </c>
      <c r="AA38" s="39">
        <f>'Insert Midblock extract here'!AA23</f>
        <v>0</v>
      </c>
      <c r="AB38" s="39"/>
      <c r="AC38" s="39"/>
    </row>
    <row r="39" spans="1:29" x14ac:dyDescent="0.2">
      <c r="A39" s="39">
        <f>'Insert Midblock extract here'!A24</f>
        <v>0</v>
      </c>
      <c r="B39" s="39">
        <f>'Insert Midblock extract here'!B24</f>
        <v>0</v>
      </c>
      <c r="C39" s="39">
        <f>'Insert Midblock extract here'!C24</f>
        <v>0</v>
      </c>
      <c r="D39" s="39">
        <f>'Insert Midblock extract here'!D24</f>
        <v>0</v>
      </c>
      <c r="E39" s="39">
        <f>'Insert Midblock extract here'!E24</f>
        <v>0</v>
      </c>
      <c r="F39" s="39">
        <f>'Insert Midblock extract here'!F24</f>
        <v>0</v>
      </c>
      <c r="G39" s="39">
        <f>'Insert Midblock extract here'!G24</f>
        <v>0</v>
      </c>
      <c r="H39" s="39">
        <f>'Insert Midblock extract here'!H24</f>
        <v>0</v>
      </c>
      <c r="I39" s="39">
        <f>'Insert Midblock extract here'!I24</f>
        <v>0</v>
      </c>
      <c r="J39" s="39">
        <f>'Insert Midblock extract here'!J24</f>
        <v>0</v>
      </c>
      <c r="K39" s="39">
        <f>'Insert Midblock extract here'!K24</f>
        <v>0</v>
      </c>
      <c r="L39" s="39">
        <f>'Insert Midblock extract here'!L24</f>
        <v>0</v>
      </c>
      <c r="M39" s="39">
        <f>'Insert Midblock extract here'!M24</f>
        <v>0</v>
      </c>
      <c r="N39" s="39">
        <f>'Insert Midblock extract here'!N24</f>
        <v>0</v>
      </c>
      <c r="O39" s="39">
        <f>'Insert Midblock extract here'!O24</f>
        <v>0</v>
      </c>
      <c r="P39" s="39">
        <f>'Insert Midblock extract here'!P24</f>
        <v>0</v>
      </c>
      <c r="Q39" s="39">
        <f>'Insert Midblock extract here'!Q24</f>
        <v>0</v>
      </c>
      <c r="R39" s="39">
        <f>'Insert Midblock extract here'!R24</f>
        <v>0</v>
      </c>
      <c r="S39" s="39">
        <f>'Insert Midblock extract here'!S24</f>
        <v>0</v>
      </c>
      <c r="T39" s="39">
        <f>'Insert Midblock extract here'!T24</f>
        <v>0</v>
      </c>
      <c r="U39" s="39">
        <f>'Insert Midblock extract here'!U24</f>
        <v>0</v>
      </c>
      <c r="V39" s="39">
        <f>'Insert Midblock extract here'!V24</f>
        <v>0</v>
      </c>
      <c r="W39" s="39">
        <f>'Insert Midblock extract here'!W24</f>
        <v>0</v>
      </c>
      <c r="X39" s="39">
        <f>'Insert Midblock extract here'!X24</f>
        <v>0</v>
      </c>
      <c r="Y39" s="39">
        <f>'Insert Midblock extract here'!Y24</f>
        <v>0</v>
      </c>
      <c r="Z39" s="39">
        <f>'Insert Midblock extract here'!Z24</f>
        <v>0</v>
      </c>
      <c r="AA39" s="39">
        <f>'Insert Midblock extract here'!AA24</f>
        <v>0</v>
      </c>
      <c r="AB39" s="39"/>
      <c r="AC39" s="39"/>
    </row>
    <row r="40" spans="1:29" x14ac:dyDescent="0.2">
      <c r="A40" s="39">
        <f>'Insert Midblock extract here'!A25</f>
        <v>0</v>
      </c>
      <c r="B40" s="39">
        <f>'Insert Midblock extract here'!B25</f>
        <v>0</v>
      </c>
      <c r="C40" s="39">
        <f>'Insert Midblock extract here'!C25</f>
        <v>0</v>
      </c>
      <c r="D40" s="39">
        <f>'Insert Midblock extract here'!D25</f>
        <v>0</v>
      </c>
      <c r="E40" s="39">
        <f>'Insert Midblock extract here'!E25</f>
        <v>0</v>
      </c>
      <c r="F40" s="39">
        <f>'Insert Midblock extract here'!F25</f>
        <v>0</v>
      </c>
      <c r="G40" s="39">
        <f>'Insert Midblock extract here'!G25</f>
        <v>0</v>
      </c>
      <c r="H40" s="39">
        <f>'Insert Midblock extract here'!H25</f>
        <v>0</v>
      </c>
      <c r="I40" s="39">
        <f>'Insert Midblock extract here'!I25</f>
        <v>0</v>
      </c>
      <c r="J40" s="39">
        <f>'Insert Midblock extract here'!J25</f>
        <v>0</v>
      </c>
      <c r="K40" s="39">
        <f>'Insert Midblock extract here'!K25</f>
        <v>0</v>
      </c>
      <c r="L40" s="39">
        <f>'Insert Midblock extract here'!L25</f>
        <v>0</v>
      </c>
      <c r="M40" s="39">
        <f>'Insert Midblock extract here'!M25</f>
        <v>0</v>
      </c>
      <c r="N40" s="39">
        <f>'Insert Midblock extract here'!N25</f>
        <v>0</v>
      </c>
      <c r="O40" s="39">
        <f>'Insert Midblock extract here'!O25</f>
        <v>0</v>
      </c>
      <c r="P40" s="39">
        <f>'Insert Midblock extract here'!P25</f>
        <v>0</v>
      </c>
      <c r="Q40" s="39">
        <f>'Insert Midblock extract here'!Q25</f>
        <v>0</v>
      </c>
      <c r="R40" s="39">
        <f>'Insert Midblock extract here'!R25</f>
        <v>0</v>
      </c>
      <c r="S40" s="39">
        <f>'Insert Midblock extract here'!S25</f>
        <v>0</v>
      </c>
      <c r="T40" s="39">
        <f>'Insert Midblock extract here'!T25</f>
        <v>0</v>
      </c>
      <c r="U40" s="39">
        <f>'Insert Midblock extract here'!U25</f>
        <v>0</v>
      </c>
      <c r="V40" s="39">
        <f>'Insert Midblock extract here'!V25</f>
        <v>0</v>
      </c>
      <c r="W40" s="39">
        <f>'Insert Midblock extract here'!W25</f>
        <v>0</v>
      </c>
      <c r="X40" s="39">
        <f>'Insert Midblock extract here'!X25</f>
        <v>0</v>
      </c>
      <c r="Y40" s="39">
        <f>'Insert Midblock extract here'!Y25</f>
        <v>0</v>
      </c>
      <c r="Z40" s="39">
        <f>'Insert Midblock extract here'!Z25</f>
        <v>0</v>
      </c>
      <c r="AA40" s="39">
        <f>'Insert Midblock extract here'!AA25</f>
        <v>0</v>
      </c>
      <c r="AB40" s="39"/>
      <c r="AC40" s="39"/>
    </row>
    <row r="41" spans="1:29" x14ac:dyDescent="0.2">
      <c r="A41" s="39">
        <f>'Insert Midblock extract here'!A26</f>
        <v>0</v>
      </c>
      <c r="B41" s="39">
        <f>'Insert Midblock extract here'!B26</f>
        <v>0</v>
      </c>
      <c r="C41" s="39">
        <f>'Insert Midblock extract here'!C26</f>
        <v>0</v>
      </c>
      <c r="D41" s="39">
        <f>'Insert Midblock extract here'!D26</f>
        <v>0</v>
      </c>
      <c r="E41" s="39">
        <f>'Insert Midblock extract here'!E26</f>
        <v>0</v>
      </c>
      <c r="F41" s="39">
        <f>'Insert Midblock extract here'!F26</f>
        <v>0</v>
      </c>
      <c r="G41" s="39">
        <f>'Insert Midblock extract here'!G26</f>
        <v>0</v>
      </c>
      <c r="H41" s="39">
        <f>'Insert Midblock extract here'!H26</f>
        <v>0</v>
      </c>
      <c r="I41" s="39">
        <f>'Insert Midblock extract here'!I26</f>
        <v>0</v>
      </c>
      <c r="J41" s="39">
        <f>'Insert Midblock extract here'!J26</f>
        <v>0</v>
      </c>
      <c r="K41" s="39">
        <f>'Insert Midblock extract here'!K26</f>
        <v>0</v>
      </c>
      <c r="L41" s="39">
        <f>'Insert Midblock extract here'!L26</f>
        <v>0</v>
      </c>
      <c r="M41" s="39">
        <f>'Insert Midblock extract here'!M26</f>
        <v>0</v>
      </c>
      <c r="N41" s="39">
        <f>'Insert Midblock extract here'!N26</f>
        <v>0</v>
      </c>
      <c r="O41" s="39">
        <f>'Insert Midblock extract here'!O26</f>
        <v>0</v>
      </c>
      <c r="P41" s="39">
        <f>'Insert Midblock extract here'!P26</f>
        <v>0</v>
      </c>
      <c r="Q41" s="39">
        <f>'Insert Midblock extract here'!Q26</f>
        <v>0</v>
      </c>
      <c r="R41" s="39">
        <f>'Insert Midblock extract here'!R26</f>
        <v>0</v>
      </c>
      <c r="S41" s="39">
        <f>'Insert Midblock extract here'!S26</f>
        <v>0</v>
      </c>
      <c r="T41" s="39">
        <f>'Insert Midblock extract here'!T26</f>
        <v>0</v>
      </c>
      <c r="U41" s="39">
        <f>'Insert Midblock extract here'!U26</f>
        <v>0</v>
      </c>
      <c r="V41" s="39">
        <f>'Insert Midblock extract here'!V26</f>
        <v>0</v>
      </c>
      <c r="W41" s="39">
        <f>'Insert Midblock extract here'!W26</f>
        <v>0</v>
      </c>
      <c r="X41" s="39">
        <f>'Insert Midblock extract here'!X26</f>
        <v>0</v>
      </c>
      <c r="Y41" s="39">
        <f>'Insert Midblock extract here'!Y26</f>
        <v>0</v>
      </c>
      <c r="Z41" s="39">
        <f>'Insert Midblock extract here'!Z26</f>
        <v>0</v>
      </c>
      <c r="AA41" s="39">
        <f>'Insert Midblock extract here'!AA26</f>
        <v>0</v>
      </c>
      <c r="AB41" s="39"/>
      <c r="AC41" s="39"/>
    </row>
    <row r="42" spans="1:29" x14ac:dyDescent="0.2">
      <c r="A42" s="39">
        <f>'Insert Midblock extract here'!A27</f>
        <v>0</v>
      </c>
      <c r="B42" s="39">
        <f>'Insert Midblock extract here'!B27</f>
        <v>0</v>
      </c>
      <c r="C42" s="39">
        <f>'Insert Midblock extract here'!C27</f>
        <v>0</v>
      </c>
      <c r="D42" s="39">
        <f>'Insert Midblock extract here'!D27</f>
        <v>0</v>
      </c>
      <c r="E42" s="39">
        <f>'Insert Midblock extract here'!E27</f>
        <v>0</v>
      </c>
      <c r="F42" s="39">
        <f>'Insert Midblock extract here'!F27</f>
        <v>0</v>
      </c>
      <c r="G42" s="39">
        <f>'Insert Midblock extract here'!G27</f>
        <v>0</v>
      </c>
      <c r="H42" s="39">
        <f>'Insert Midblock extract here'!H27</f>
        <v>0</v>
      </c>
      <c r="I42" s="39">
        <f>'Insert Midblock extract here'!I27</f>
        <v>0</v>
      </c>
      <c r="J42" s="39">
        <f>'Insert Midblock extract here'!J27</f>
        <v>0</v>
      </c>
      <c r="K42" s="39">
        <f>'Insert Midblock extract here'!K27</f>
        <v>0</v>
      </c>
      <c r="L42" s="39">
        <f>'Insert Midblock extract here'!L27</f>
        <v>0</v>
      </c>
      <c r="M42" s="39">
        <f>'Insert Midblock extract here'!M27</f>
        <v>0</v>
      </c>
      <c r="N42" s="39">
        <f>'Insert Midblock extract here'!N27</f>
        <v>0</v>
      </c>
      <c r="O42" s="39">
        <f>'Insert Midblock extract here'!O27</f>
        <v>0</v>
      </c>
      <c r="P42" s="39">
        <f>'Insert Midblock extract here'!P27</f>
        <v>0</v>
      </c>
      <c r="Q42" s="39">
        <f>'Insert Midblock extract here'!Q27</f>
        <v>0</v>
      </c>
      <c r="R42" s="39">
        <f>'Insert Midblock extract here'!R27</f>
        <v>0</v>
      </c>
      <c r="S42" s="39">
        <f>'Insert Midblock extract here'!S27</f>
        <v>0</v>
      </c>
      <c r="T42" s="39">
        <f>'Insert Midblock extract here'!T27</f>
        <v>0</v>
      </c>
      <c r="U42" s="39">
        <f>'Insert Midblock extract here'!U27</f>
        <v>0</v>
      </c>
      <c r="V42" s="39">
        <f>'Insert Midblock extract here'!V27</f>
        <v>0</v>
      </c>
      <c r="W42" s="39">
        <f>'Insert Midblock extract here'!W27</f>
        <v>0</v>
      </c>
      <c r="X42" s="39">
        <f>'Insert Midblock extract here'!X27</f>
        <v>0</v>
      </c>
      <c r="Y42" s="39">
        <f>'Insert Midblock extract here'!Y27</f>
        <v>0</v>
      </c>
      <c r="Z42" s="39">
        <f>'Insert Midblock extract here'!Z27</f>
        <v>0</v>
      </c>
      <c r="AA42" s="39">
        <f>'Insert Midblock extract here'!AA27</f>
        <v>0</v>
      </c>
      <c r="AB42" s="39"/>
      <c r="AC42" s="39"/>
    </row>
    <row r="43" spans="1:29" x14ac:dyDescent="0.2">
      <c r="A43" s="39">
        <f>'Insert Midblock extract here'!A28</f>
        <v>0</v>
      </c>
      <c r="B43" s="39">
        <f>'Insert Midblock extract here'!B28</f>
        <v>0</v>
      </c>
      <c r="C43" s="39">
        <f>'Insert Midblock extract here'!C28</f>
        <v>0</v>
      </c>
      <c r="D43" s="39">
        <f>'Insert Midblock extract here'!D28</f>
        <v>0</v>
      </c>
      <c r="E43" s="39">
        <f>'Insert Midblock extract here'!E28</f>
        <v>0</v>
      </c>
      <c r="F43" s="39">
        <f>'Insert Midblock extract here'!F28</f>
        <v>0</v>
      </c>
      <c r="G43" s="39">
        <f>'Insert Midblock extract here'!G28</f>
        <v>0</v>
      </c>
      <c r="H43" s="39">
        <f>'Insert Midblock extract here'!H28</f>
        <v>0</v>
      </c>
      <c r="I43" s="39">
        <f>'Insert Midblock extract here'!I28</f>
        <v>0</v>
      </c>
      <c r="J43" s="39">
        <f>'Insert Midblock extract here'!J28</f>
        <v>0</v>
      </c>
      <c r="K43" s="39">
        <f>'Insert Midblock extract here'!K28</f>
        <v>0</v>
      </c>
      <c r="L43" s="39">
        <f>'Insert Midblock extract here'!L28</f>
        <v>0</v>
      </c>
      <c r="M43" s="39">
        <f>'Insert Midblock extract here'!M28</f>
        <v>0</v>
      </c>
      <c r="N43" s="39">
        <f>'Insert Midblock extract here'!N28</f>
        <v>0</v>
      </c>
      <c r="O43" s="39">
        <f>'Insert Midblock extract here'!O28</f>
        <v>0</v>
      </c>
      <c r="P43" s="39">
        <f>'Insert Midblock extract here'!P28</f>
        <v>0</v>
      </c>
      <c r="Q43" s="39">
        <f>'Insert Midblock extract here'!Q28</f>
        <v>0</v>
      </c>
      <c r="R43" s="39">
        <f>'Insert Midblock extract here'!R28</f>
        <v>0</v>
      </c>
      <c r="S43" s="39">
        <f>'Insert Midblock extract here'!S28</f>
        <v>0</v>
      </c>
      <c r="T43" s="39">
        <f>'Insert Midblock extract here'!T28</f>
        <v>0</v>
      </c>
      <c r="U43" s="39">
        <f>'Insert Midblock extract here'!U28</f>
        <v>0</v>
      </c>
      <c r="V43" s="39">
        <f>'Insert Midblock extract here'!V28</f>
        <v>0</v>
      </c>
      <c r="W43" s="39">
        <f>'Insert Midblock extract here'!W28</f>
        <v>0</v>
      </c>
      <c r="X43" s="39">
        <f>'Insert Midblock extract here'!X28</f>
        <v>0</v>
      </c>
      <c r="Y43" s="39">
        <f>'Insert Midblock extract here'!Y28</f>
        <v>0</v>
      </c>
      <c r="Z43" s="39">
        <f>'Insert Midblock extract here'!Z28</f>
        <v>0</v>
      </c>
      <c r="AA43" s="39">
        <f>'Insert Midblock extract here'!AA28</f>
        <v>0</v>
      </c>
      <c r="AB43" s="39"/>
      <c r="AC43" s="39"/>
    </row>
    <row r="44" spans="1:29" x14ac:dyDescent="0.2">
      <c r="A44" s="39">
        <f>'Insert Midblock extract here'!A29</f>
        <v>0</v>
      </c>
      <c r="B44" s="39">
        <f>'Insert Midblock extract here'!B29</f>
        <v>0</v>
      </c>
      <c r="C44" s="39">
        <f>'Insert Midblock extract here'!C29</f>
        <v>0</v>
      </c>
      <c r="D44" s="39">
        <f>'Insert Midblock extract here'!D29</f>
        <v>0</v>
      </c>
      <c r="E44" s="39">
        <f>'Insert Midblock extract here'!E29</f>
        <v>0</v>
      </c>
      <c r="F44" s="39">
        <f>'Insert Midblock extract here'!F29</f>
        <v>0</v>
      </c>
      <c r="G44" s="39">
        <f>'Insert Midblock extract here'!G29</f>
        <v>0</v>
      </c>
      <c r="H44" s="39">
        <f>'Insert Midblock extract here'!H29</f>
        <v>0</v>
      </c>
      <c r="I44" s="39">
        <f>'Insert Midblock extract here'!I29</f>
        <v>0</v>
      </c>
      <c r="J44" s="39">
        <f>'Insert Midblock extract here'!J29</f>
        <v>0</v>
      </c>
      <c r="K44" s="39">
        <f>'Insert Midblock extract here'!K29</f>
        <v>0</v>
      </c>
      <c r="L44" s="39">
        <f>'Insert Midblock extract here'!L29</f>
        <v>0</v>
      </c>
      <c r="M44" s="39">
        <f>'Insert Midblock extract here'!M29</f>
        <v>0</v>
      </c>
      <c r="N44" s="39">
        <f>'Insert Midblock extract here'!N29</f>
        <v>0</v>
      </c>
      <c r="O44" s="39">
        <f>'Insert Midblock extract here'!O29</f>
        <v>0</v>
      </c>
      <c r="P44" s="39">
        <f>'Insert Midblock extract here'!P29</f>
        <v>0</v>
      </c>
      <c r="Q44" s="39">
        <f>'Insert Midblock extract here'!Q29</f>
        <v>0</v>
      </c>
      <c r="R44" s="39">
        <f>'Insert Midblock extract here'!R29</f>
        <v>0</v>
      </c>
      <c r="S44" s="39">
        <f>'Insert Midblock extract here'!S29</f>
        <v>0</v>
      </c>
      <c r="T44" s="39">
        <f>'Insert Midblock extract here'!T29</f>
        <v>0</v>
      </c>
      <c r="U44" s="39">
        <f>'Insert Midblock extract here'!U29</f>
        <v>0</v>
      </c>
      <c r="V44" s="39">
        <f>'Insert Midblock extract here'!V29</f>
        <v>0</v>
      </c>
      <c r="W44" s="39">
        <f>'Insert Midblock extract here'!W29</f>
        <v>0</v>
      </c>
      <c r="X44" s="39">
        <f>'Insert Midblock extract here'!X29</f>
        <v>0</v>
      </c>
      <c r="Y44" s="39">
        <f>'Insert Midblock extract here'!Y29</f>
        <v>0</v>
      </c>
      <c r="Z44" s="39">
        <f>'Insert Midblock extract here'!Z29</f>
        <v>0</v>
      </c>
      <c r="AA44" s="39">
        <f>'Insert Midblock extract here'!AA29</f>
        <v>0</v>
      </c>
      <c r="AB44" s="39"/>
      <c r="AC44" s="39"/>
    </row>
    <row r="45" spans="1:29" x14ac:dyDescent="0.2">
      <c r="A45" s="39">
        <f>'Insert Midblock extract here'!A30</f>
        <v>0</v>
      </c>
      <c r="B45" s="39">
        <f>'Insert Midblock extract here'!B30</f>
        <v>0</v>
      </c>
      <c r="C45" s="39">
        <f>'Insert Midblock extract here'!C30</f>
        <v>0</v>
      </c>
      <c r="D45" s="39">
        <f>'Insert Midblock extract here'!D30</f>
        <v>0</v>
      </c>
      <c r="E45" s="39">
        <f>'Insert Midblock extract here'!E30</f>
        <v>0</v>
      </c>
      <c r="F45" s="39">
        <f>'Insert Midblock extract here'!F30</f>
        <v>0</v>
      </c>
      <c r="G45" s="39">
        <f>'Insert Midblock extract here'!G30</f>
        <v>0</v>
      </c>
      <c r="H45" s="39">
        <f>'Insert Midblock extract here'!H30</f>
        <v>0</v>
      </c>
      <c r="I45" s="39">
        <f>'Insert Midblock extract here'!I30</f>
        <v>0</v>
      </c>
      <c r="J45" s="39">
        <f>'Insert Midblock extract here'!J30</f>
        <v>0</v>
      </c>
      <c r="K45" s="39">
        <f>'Insert Midblock extract here'!K30</f>
        <v>0</v>
      </c>
      <c r="L45" s="39">
        <f>'Insert Midblock extract here'!L30</f>
        <v>0</v>
      </c>
      <c r="M45" s="39">
        <f>'Insert Midblock extract here'!M30</f>
        <v>0</v>
      </c>
      <c r="N45" s="39">
        <f>'Insert Midblock extract here'!N30</f>
        <v>0</v>
      </c>
      <c r="O45" s="39">
        <f>'Insert Midblock extract here'!O30</f>
        <v>0</v>
      </c>
      <c r="P45" s="39">
        <f>'Insert Midblock extract here'!P30</f>
        <v>0</v>
      </c>
      <c r="Q45" s="39">
        <f>'Insert Midblock extract here'!Q30</f>
        <v>0</v>
      </c>
      <c r="R45" s="39">
        <f>'Insert Midblock extract here'!R30</f>
        <v>0</v>
      </c>
      <c r="S45" s="39">
        <f>'Insert Midblock extract here'!S30</f>
        <v>0</v>
      </c>
      <c r="T45" s="39">
        <f>'Insert Midblock extract here'!T30</f>
        <v>0</v>
      </c>
      <c r="U45" s="39">
        <f>'Insert Midblock extract here'!U30</f>
        <v>0</v>
      </c>
      <c r="V45" s="39">
        <f>'Insert Midblock extract here'!V30</f>
        <v>0</v>
      </c>
      <c r="W45" s="39">
        <f>'Insert Midblock extract here'!W30</f>
        <v>0</v>
      </c>
      <c r="X45" s="39">
        <f>'Insert Midblock extract here'!X30</f>
        <v>0</v>
      </c>
      <c r="Y45" s="39">
        <f>'Insert Midblock extract here'!Y30</f>
        <v>0</v>
      </c>
      <c r="Z45" s="39">
        <f>'Insert Midblock extract here'!Z30</f>
        <v>0</v>
      </c>
      <c r="AA45" s="39">
        <f>'Insert Midblock extract here'!AA30</f>
        <v>0</v>
      </c>
      <c r="AB45" s="39"/>
      <c r="AC45" s="39"/>
    </row>
    <row r="46" spans="1:29" x14ac:dyDescent="0.2">
      <c r="A46" s="39">
        <f>'Insert Midblock extract here'!A31</f>
        <v>0</v>
      </c>
      <c r="B46" s="39">
        <f>'Insert Midblock extract here'!B31</f>
        <v>0</v>
      </c>
      <c r="C46" s="39">
        <f>'Insert Midblock extract here'!C31</f>
        <v>0</v>
      </c>
      <c r="D46" s="39">
        <f>'Insert Midblock extract here'!D31</f>
        <v>0</v>
      </c>
      <c r="E46" s="39">
        <f>'Insert Midblock extract here'!E31</f>
        <v>0</v>
      </c>
      <c r="F46" s="39">
        <f>'Insert Midblock extract here'!F31</f>
        <v>0</v>
      </c>
      <c r="G46" s="39">
        <f>'Insert Midblock extract here'!G31</f>
        <v>0</v>
      </c>
      <c r="H46" s="39">
        <f>'Insert Midblock extract here'!H31</f>
        <v>0</v>
      </c>
      <c r="I46" s="39">
        <f>'Insert Midblock extract here'!I31</f>
        <v>0</v>
      </c>
      <c r="J46" s="39">
        <f>'Insert Midblock extract here'!J31</f>
        <v>0</v>
      </c>
      <c r="K46" s="39">
        <f>'Insert Midblock extract here'!K31</f>
        <v>0</v>
      </c>
      <c r="L46" s="39">
        <f>'Insert Midblock extract here'!L31</f>
        <v>0</v>
      </c>
      <c r="M46" s="39">
        <f>'Insert Midblock extract here'!M31</f>
        <v>0</v>
      </c>
      <c r="N46" s="39">
        <f>'Insert Midblock extract here'!N31</f>
        <v>0</v>
      </c>
      <c r="O46" s="39">
        <f>'Insert Midblock extract here'!O31</f>
        <v>0</v>
      </c>
      <c r="P46" s="39">
        <f>'Insert Midblock extract here'!P31</f>
        <v>0</v>
      </c>
      <c r="Q46" s="39">
        <f>'Insert Midblock extract here'!Q31</f>
        <v>0</v>
      </c>
      <c r="R46" s="39">
        <f>'Insert Midblock extract here'!R31</f>
        <v>0</v>
      </c>
      <c r="S46" s="39">
        <f>'Insert Midblock extract here'!S31</f>
        <v>0</v>
      </c>
      <c r="T46" s="39">
        <f>'Insert Midblock extract here'!T31</f>
        <v>0</v>
      </c>
      <c r="U46" s="39">
        <f>'Insert Midblock extract here'!U31</f>
        <v>0</v>
      </c>
      <c r="V46" s="39">
        <f>'Insert Midblock extract here'!V31</f>
        <v>0</v>
      </c>
      <c r="W46" s="39">
        <f>'Insert Midblock extract here'!W31</f>
        <v>0</v>
      </c>
      <c r="X46" s="39">
        <f>'Insert Midblock extract here'!X31</f>
        <v>0</v>
      </c>
      <c r="Y46" s="39">
        <f>'Insert Midblock extract here'!Y31</f>
        <v>0</v>
      </c>
      <c r="Z46" s="39">
        <f>'Insert Midblock extract here'!Z31</f>
        <v>0</v>
      </c>
      <c r="AA46" s="39">
        <f>'Insert Midblock extract here'!AA31</f>
        <v>0</v>
      </c>
      <c r="AB46" s="39"/>
      <c r="AC46" s="39"/>
    </row>
    <row r="47" spans="1:29" x14ac:dyDescent="0.2">
      <c r="A47" s="39">
        <f>'Insert Midblock extract here'!A32</f>
        <v>0</v>
      </c>
      <c r="B47" s="39">
        <f>'Insert Midblock extract here'!B32</f>
        <v>0</v>
      </c>
      <c r="C47" s="39">
        <f>'Insert Midblock extract here'!C32</f>
        <v>0</v>
      </c>
      <c r="D47" s="39">
        <f>'Insert Midblock extract here'!D32</f>
        <v>0</v>
      </c>
      <c r="E47" s="39">
        <f>'Insert Midblock extract here'!E32</f>
        <v>0</v>
      </c>
      <c r="F47" s="39">
        <f>'Insert Midblock extract here'!F32</f>
        <v>0</v>
      </c>
      <c r="G47" s="39">
        <f>'Insert Midblock extract here'!G32</f>
        <v>0</v>
      </c>
      <c r="H47" s="39">
        <f>'Insert Midblock extract here'!H32</f>
        <v>0</v>
      </c>
      <c r="I47" s="39">
        <f>'Insert Midblock extract here'!I32</f>
        <v>0</v>
      </c>
      <c r="J47" s="39">
        <f>'Insert Midblock extract here'!J32</f>
        <v>0</v>
      </c>
      <c r="K47" s="39">
        <f>'Insert Midblock extract here'!K32</f>
        <v>0</v>
      </c>
      <c r="L47" s="39">
        <f>'Insert Midblock extract here'!L32</f>
        <v>0</v>
      </c>
      <c r="M47" s="39">
        <f>'Insert Midblock extract here'!M32</f>
        <v>0</v>
      </c>
      <c r="N47" s="39">
        <f>'Insert Midblock extract here'!N32</f>
        <v>0</v>
      </c>
      <c r="O47" s="39">
        <f>'Insert Midblock extract here'!O32</f>
        <v>0</v>
      </c>
      <c r="P47" s="39">
        <f>'Insert Midblock extract here'!P32</f>
        <v>0</v>
      </c>
      <c r="Q47" s="39">
        <f>'Insert Midblock extract here'!Q32</f>
        <v>0</v>
      </c>
      <c r="R47" s="39">
        <f>'Insert Midblock extract here'!R32</f>
        <v>0</v>
      </c>
      <c r="S47" s="39">
        <f>'Insert Midblock extract here'!S32</f>
        <v>0</v>
      </c>
      <c r="T47" s="39">
        <f>'Insert Midblock extract here'!T32</f>
        <v>0</v>
      </c>
      <c r="U47" s="39">
        <f>'Insert Midblock extract here'!U32</f>
        <v>0</v>
      </c>
      <c r="V47" s="39">
        <f>'Insert Midblock extract here'!V32</f>
        <v>0</v>
      </c>
      <c r="W47" s="39">
        <f>'Insert Midblock extract here'!W32</f>
        <v>0</v>
      </c>
      <c r="X47" s="39">
        <f>'Insert Midblock extract here'!X32</f>
        <v>0</v>
      </c>
      <c r="Y47" s="39">
        <f>'Insert Midblock extract here'!Y32</f>
        <v>0</v>
      </c>
      <c r="Z47" s="39">
        <f>'Insert Midblock extract here'!Z32</f>
        <v>0</v>
      </c>
      <c r="AA47" s="39">
        <f>'Insert Midblock extract here'!AA32</f>
        <v>0</v>
      </c>
      <c r="AB47" s="39"/>
      <c r="AC47" s="39"/>
    </row>
    <row r="48" spans="1:29" x14ac:dyDescent="0.2">
      <c r="A48" s="39">
        <f>'Insert Midblock extract here'!A33</f>
        <v>0</v>
      </c>
      <c r="B48" s="39">
        <f>'Insert Midblock extract here'!B33</f>
        <v>0</v>
      </c>
      <c r="C48" s="39">
        <f>'Insert Midblock extract here'!C33</f>
        <v>0</v>
      </c>
      <c r="D48" s="39">
        <f>'Insert Midblock extract here'!D33</f>
        <v>0</v>
      </c>
      <c r="E48" s="39">
        <f>'Insert Midblock extract here'!E33</f>
        <v>0</v>
      </c>
      <c r="F48" s="39">
        <f>'Insert Midblock extract here'!F33</f>
        <v>0</v>
      </c>
      <c r="G48" s="39">
        <f>'Insert Midblock extract here'!G33</f>
        <v>0</v>
      </c>
      <c r="H48" s="39">
        <f>'Insert Midblock extract here'!H33</f>
        <v>0</v>
      </c>
      <c r="I48" s="39">
        <f>'Insert Midblock extract here'!I33</f>
        <v>0</v>
      </c>
      <c r="J48" s="39">
        <f>'Insert Midblock extract here'!J33</f>
        <v>0</v>
      </c>
      <c r="K48" s="39">
        <f>'Insert Midblock extract here'!K33</f>
        <v>0</v>
      </c>
      <c r="L48" s="39">
        <f>'Insert Midblock extract here'!L33</f>
        <v>0</v>
      </c>
      <c r="M48" s="39">
        <f>'Insert Midblock extract here'!M33</f>
        <v>0</v>
      </c>
      <c r="N48" s="39">
        <f>'Insert Midblock extract here'!N33</f>
        <v>0</v>
      </c>
      <c r="O48" s="39">
        <f>'Insert Midblock extract here'!O33</f>
        <v>0</v>
      </c>
      <c r="P48" s="39">
        <f>'Insert Midblock extract here'!P33</f>
        <v>0</v>
      </c>
      <c r="Q48" s="39">
        <f>'Insert Midblock extract here'!Q33</f>
        <v>0</v>
      </c>
      <c r="R48" s="39">
        <f>'Insert Midblock extract here'!R33</f>
        <v>0</v>
      </c>
      <c r="S48" s="39">
        <f>'Insert Midblock extract here'!S33</f>
        <v>0</v>
      </c>
      <c r="T48" s="39">
        <f>'Insert Midblock extract here'!T33</f>
        <v>0</v>
      </c>
      <c r="U48" s="39">
        <f>'Insert Midblock extract here'!U33</f>
        <v>0</v>
      </c>
      <c r="V48" s="39">
        <f>'Insert Midblock extract here'!V33</f>
        <v>0</v>
      </c>
      <c r="W48" s="39">
        <f>'Insert Midblock extract here'!W33</f>
        <v>0</v>
      </c>
      <c r="X48" s="39">
        <f>'Insert Midblock extract here'!X33</f>
        <v>0</v>
      </c>
      <c r="Y48" s="39">
        <f>'Insert Midblock extract here'!Y33</f>
        <v>0</v>
      </c>
      <c r="Z48" s="39">
        <f>'Insert Midblock extract here'!Z33</f>
        <v>0</v>
      </c>
      <c r="AA48" s="39">
        <f>'Insert Midblock extract here'!AA33</f>
        <v>0</v>
      </c>
      <c r="AB48" s="39"/>
      <c r="AC48" s="39"/>
    </row>
    <row r="49" spans="1:29" x14ac:dyDescent="0.2">
      <c r="A49" s="39">
        <f>'Insert Midblock extract here'!A34</f>
        <v>0</v>
      </c>
      <c r="B49" s="39">
        <f>'Insert Midblock extract here'!B34</f>
        <v>0</v>
      </c>
      <c r="C49" s="39">
        <f>'Insert Midblock extract here'!C34</f>
        <v>0</v>
      </c>
      <c r="D49" s="39">
        <f>'Insert Midblock extract here'!D34</f>
        <v>0</v>
      </c>
      <c r="E49" s="39">
        <f>'Insert Midblock extract here'!E34</f>
        <v>0</v>
      </c>
      <c r="F49" s="39">
        <f>'Insert Midblock extract here'!F34</f>
        <v>0</v>
      </c>
      <c r="G49" s="39">
        <f>'Insert Midblock extract here'!G34</f>
        <v>0</v>
      </c>
      <c r="H49" s="39">
        <f>'Insert Midblock extract here'!H34</f>
        <v>0</v>
      </c>
      <c r="I49" s="39">
        <f>'Insert Midblock extract here'!I34</f>
        <v>0</v>
      </c>
      <c r="J49" s="39">
        <f>'Insert Midblock extract here'!J34</f>
        <v>0</v>
      </c>
      <c r="K49" s="39">
        <f>'Insert Midblock extract here'!K34</f>
        <v>0</v>
      </c>
      <c r="L49" s="39">
        <f>'Insert Midblock extract here'!L34</f>
        <v>0</v>
      </c>
      <c r="M49" s="39">
        <f>'Insert Midblock extract here'!M34</f>
        <v>0</v>
      </c>
      <c r="N49" s="39">
        <f>'Insert Midblock extract here'!N34</f>
        <v>0</v>
      </c>
      <c r="O49" s="39">
        <f>'Insert Midblock extract here'!O34</f>
        <v>0</v>
      </c>
      <c r="P49" s="39">
        <f>'Insert Midblock extract here'!P34</f>
        <v>0</v>
      </c>
      <c r="Q49" s="39">
        <f>'Insert Midblock extract here'!Q34</f>
        <v>0</v>
      </c>
      <c r="R49" s="39">
        <f>'Insert Midblock extract here'!R34</f>
        <v>0</v>
      </c>
      <c r="S49" s="39">
        <f>'Insert Midblock extract here'!S34</f>
        <v>0</v>
      </c>
      <c r="T49" s="39">
        <f>'Insert Midblock extract here'!T34</f>
        <v>0</v>
      </c>
      <c r="U49" s="39">
        <f>'Insert Midblock extract here'!U34</f>
        <v>0</v>
      </c>
      <c r="V49" s="39">
        <f>'Insert Midblock extract here'!V34</f>
        <v>0</v>
      </c>
      <c r="W49" s="39">
        <f>'Insert Midblock extract here'!W34</f>
        <v>0</v>
      </c>
      <c r="X49" s="39">
        <f>'Insert Midblock extract here'!X34</f>
        <v>0</v>
      </c>
      <c r="Y49" s="39">
        <f>'Insert Midblock extract here'!Y34</f>
        <v>0</v>
      </c>
      <c r="Z49" s="39">
        <f>'Insert Midblock extract here'!Z34</f>
        <v>0</v>
      </c>
      <c r="AA49" s="39">
        <f>'Insert Midblock extract here'!AA34</f>
        <v>0</v>
      </c>
      <c r="AB49" s="39"/>
      <c r="AC49" s="39"/>
    </row>
    <row r="50" spans="1:29" x14ac:dyDescent="0.2">
      <c r="A50" s="39">
        <f>'Insert Midblock extract here'!A35</f>
        <v>0</v>
      </c>
      <c r="B50" s="39">
        <f>'Insert Midblock extract here'!B35</f>
        <v>0</v>
      </c>
      <c r="C50" s="39">
        <f>'Insert Midblock extract here'!C35</f>
        <v>0</v>
      </c>
      <c r="D50" s="39">
        <f>'Insert Midblock extract here'!D35</f>
        <v>0</v>
      </c>
      <c r="E50" s="39">
        <f>'Insert Midblock extract here'!E35</f>
        <v>0</v>
      </c>
      <c r="F50" s="39">
        <f>'Insert Midblock extract here'!F35</f>
        <v>0</v>
      </c>
      <c r="G50" s="39">
        <f>'Insert Midblock extract here'!G35</f>
        <v>0</v>
      </c>
      <c r="H50" s="39">
        <f>'Insert Midblock extract here'!H35</f>
        <v>0</v>
      </c>
      <c r="I50" s="39">
        <f>'Insert Midblock extract here'!I35</f>
        <v>0</v>
      </c>
      <c r="J50" s="39">
        <f>'Insert Midblock extract here'!J35</f>
        <v>0</v>
      </c>
      <c r="K50" s="39">
        <f>'Insert Midblock extract here'!K35</f>
        <v>0</v>
      </c>
      <c r="L50" s="39">
        <f>'Insert Midblock extract here'!L35</f>
        <v>0</v>
      </c>
      <c r="M50" s="39">
        <f>'Insert Midblock extract here'!M35</f>
        <v>0</v>
      </c>
      <c r="N50" s="39">
        <f>'Insert Midblock extract here'!N35</f>
        <v>0</v>
      </c>
      <c r="O50" s="39">
        <f>'Insert Midblock extract here'!O35</f>
        <v>0</v>
      </c>
      <c r="P50" s="39">
        <f>'Insert Midblock extract here'!P35</f>
        <v>0</v>
      </c>
      <c r="Q50" s="39">
        <f>'Insert Midblock extract here'!Q35</f>
        <v>0</v>
      </c>
      <c r="R50" s="39">
        <f>'Insert Midblock extract here'!R35</f>
        <v>0</v>
      </c>
      <c r="S50" s="39">
        <f>'Insert Midblock extract here'!S35</f>
        <v>0</v>
      </c>
      <c r="T50" s="39">
        <f>'Insert Midblock extract here'!T35</f>
        <v>0</v>
      </c>
      <c r="U50" s="39">
        <f>'Insert Midblock extract here'!U35</f>
        <v>0</v>
      </c>
      <c r="V50" s="39">
        <f>'Insert Midblock extract here'!V35</f>
        <v>0</v>
      </c>
      <c r="W50" s="39">
        <f>'Insert Midblock extract here'!W35</f>
        <v>0</v>
      </c>
      <c r="X50" s="39">
        <f>'Insert Midblock extract here'!X35</f>
        <v>0</v>
      </c>
      <c r="Y50" s="39">
        <f>'Insert Midblock extract here'!Y35</f>
        <v>0</v>
      </c>
      <c r="Z50" s="39">
        <f>'Insert Midblock extract here'!Z35</f>
        <v>0</v>
      </c>
      <c r="AA50" s="39">
        <f>'Insert Midblock extract here'!AA35</f>
        <v>0</v>
      </c>
      <c r="AB50" s="39"/>
      <c r="AC50" s="39"/>
    </row>
    <row r="51" spans="1:29" x14ac:dyDescent="0.2">
      <c r="A51" s="39">
        <f>'Insert Midblock extract here'!A36</f>
        <v>0</v>
      </c>
      <c r="B51" s="39">
        <f>'Insert Midblock extract here'!B36</f>
        <v>0</v>
      </c>
      <c r="C51" s="39">
        <f>'Insert Midblock extract here'!C36</f>
        <v>0</v>
      </c>
      <c r="D51" s="39">
        <f>'Insert Midblock extract here'!D36</f>
        <v>0</v>
      </c>
      <c r="E51" s="39">
        <f>'Insert Midblock extract here'!E36</f>
        <v>0</v>
      </c>
      <c r="F51" s="39">
        <f>'Insert Midblock extract here'!F36</f>
        <v>0</v>
      </c>
      <c r="G51" s="39">
        <f>'Insert Midblock extract here'!G36</f>
        <v>0</v>
      </c>
      <c r="H51" s="39">
        <f>'Insert Midblock extract here'!H36</f>
        <v>0</v>
      </c>
      <c r="I51" s="39">
        <f>'Insert Midblock extract here'!I36</f>
        <v>0</v>
      </c>
      <c r="J51" s="39">
        <f>'Insert Midblock extract here'!J36</f>
        <v>0</v>
      </c>
      <c r="K51" s="39">
        <f>'Insert Midblock extract here'!K36</f>
        <v>0</v>
      </c>
      <c r="L51" s="39">
        <f>'Insert Midblock extract here'!L36</f>
        <v>0</v>
      </c>
      <c r="M51" s="39">
        <f>'Insert Midblock extract here'!M36</f>
        <v>0</v>
      </c>
      <c r="N51" s="39">
        <f>'Insert Midblock extract here'!N36</f>
        <v>0</v>
      </c>
      <c r="O51" s="39">
        <f>'Insert Midblock extract here'!O36</f>
        <v>0</v>
      </c>
      <c r="P51" s="39">
        <f>'Insert Midblock extract here'!P36</f>
        <v>0</v>
      </c>
      <c r="Q51" s="39">
        <f>'Insert Midblock extract here'!Q36</f>
        <v>0</v>
      </c>
      <c r="R51" s="39">
        <f>'Insert Midblock extract here'!R36</f>
        <v>0</v>
      </c>
      <c r="S51" s="39">
        <f>'Insert Midblock extract here'!S36</f>
        <v>0</v>
      </c>
      <c r="T51" s="39">
        <f>'Insert Midblock extract here'!T36</f>
        <v>0</v>
      </c>
      <c r="U51" s="39">
        <f>'Insert Midblock extract here'!U36</f>
        <v>0</v>
      </c>
      <c r="V51" s="39">
        <f>'Insert Midblock extract here'!V36</f>
        <v>0</v>
      </c>
      <c r="W51" s="39">
        <f>'Insert Midblock extract here'!W36</f>
        <v>0</v>
      </c>
      <c r="X51" s="39">
        <f>'Insert Midblock extract here'!X36</f>
        <v>0</v>
      </c>
      <c r="Y51" s="39">
        <f>'Insert Midblock extract here'!Y36</f>
        <v>0</v>
      </c>
      <c r="Z51" s="39">
        <f>'Insert Midblock extract here'!Z36</f>
        <v>0</v>
      </c>
      <c r="AA51" s="39">
        <f>'Insert Midblock extract here'!AA36</f>
        <v>0</v>
      </c>
      <c r="AB51" s="39"/>
      <c r="AC51" s="39"/>
    </row>
    <row r="52" spans="1:29" x14ac:dyDescent="0.2">
      <c r="A52" s="39">
        <f>'Insert Midblock extract here'!A37</f>
        <v>0</v>
      </c>
      <c r="B52" s="39">
        <f>'Insert Midblock extract here'!B37</f>
        <v>0</v>
      </c>
      <c r="C52" s="39">
        <f>'Insert Midblock extract here'!C37</f>
        <v>0</v>
      </c>
      <c r="D52" s="39">
        <f>'Insert Midblock extract here'!D37</f>
        <v>0</v>
      </c>
      <c r="E52" s="39">
        <f>'Insert Midblock extract here'!E37</f>
        <v>0</v>
      </c>
      <c r="F52" s="39">
        <f>'Insert Midblock extract here'!F37</f>
        <v>0</v>
      </c>
      <c r="G52" s="39">
        <f>'Insert Midblock extract here'!G37</f>
        <v>0</v>
      </c>
      <c r="H52" s="39">
        <f>'Insert Midblock extract here'!H37</f>
        <v>0</v>
      </c>
      <c r="I52" s="39">
        <f>'Insert Midblock extract here'!I37</f>
        <v>0</v>
      </c>
      <c r="J52" s="39">
        <f>'Insert Midblock extract here'!J37</f>
        <v>0</v>
      </c>
      <c r="K52" s="39">
        <f>'Insert Midblock extract here'!K37</f>
        <v>0</v>
      </c>
      <c r="L52" s="39">
        <f>'Insert Midblock extract here'!L37</f>
        <v>0</v>
      </c>
      <c r="M52" s="39">
        <f>'Insert Midblock extract here'!M37</f>
        <v>0</v>
      </c>
      <c r="N52" s="39">
        <f>'Insert Midblock extract here'!N37</f>
        <v>0</v>
      </c>
      <c r="O52" s="39">
        <f>'Insert Midblock extract here'!O37</f>
        <v>0</v>
      </c>
      <c r="P52" s="39">
        <f>'Insert Midblock extract here'!P37</f>
        <v>0</v>
      </c>
      <c r="Q52" s="39">
        <f>'Insert Midblock extract here'!Q37</f>
        <v>0</v>
      </c>
      <c r="R52" s="39">
        <f>'Insert Midblock extract here'!R37</f>
        <v>0</v>
      </c>
      <c r="S52" s="39">
        <f>'Insert Midblock extract here'!S37</f>
        <v>0</v>
      </c>
      <c r="T52" s="39">
        <f>'Insert Midblock extract here'!T37</f>
        <v>0</v>
      </c>
      <c r="U52" s="39">
        <f>'Insert Midblock extract here'!U37</f>
        <v>0</v>
      </c>
      <c r="V52" s="39">
        <f>'Insert Midblock extract here'!V37</f>
        <v>0</v>
      </c>
      <c r="W52" s="39">
        <f>'Insert Midblock extract here'!W37</f>
        <v>0</v>
      </c>
      <c r="X52" s="39">
        <f>'Insert Midblock extract here'!X37</f>
        <v>0</v>
      </c>
      <c r="Y52" s="39">
        <f>'Insert Midblock extract here'!Y37</f>
        <v>0</v>
      </c>
      <c r="Z52" s="39">
        <f>'Insert Midblock extract here'!Z37</f>
        <v>0</v>
      </c>
      <c r="AA52" s="39">
        <f>'Insert Midblock extract here'!AA37</f>
        <v>0</v>
      </c>
      <c r="AB52" s="39"/>
      <c r="AC52" s="39"/>
    </row>
    <row r="53" spans="1:29" x14ac:dyDescent="0.2">
      <c r="A53" s="39">
        <f>'Insert Midblock extract here'!A38</f>
        <v>0</v>
      </c>
      <c r="B53" s="39">
        <f>'Insert Midblock extract here'!B38</f>
        <v>0</v>
      </c>
      <c r="C53" s="39">
        <f>'Insert Midblock extract here'!C38</f>
        <v>0</v>
      </c>
      <c r="D53" s="39">
        <f>'Insert Midblock extract here'!D38</f>
        <v>0</v>
      </c>
      <c r="E53" s="39">
        <f>'Insert Midblock extract here'!E38</f>
        <v>0</v>
      </c>
      <c r="F53" s="39">
        <f>'Insert Midblock extract here'!F38</f>
        <v>0</v>
      </c>
      <c r="G53" s="39">
        <f>'Insert Midblock extract here'!G38</f>
        <v>0</v>
      </c>
      <c r="H53" s="39">
        <f>'Insert Midblock extract here'!H38</f>
        <v>0</v>
      </c>
      <c r="I53" s="39">
        <f>'Insert Midblock extract here'!I38</f>
        <v>0</v>
      </c>
      <c r="J53" s="39">
        <f>'Insert Midblock extract here'!J38</f>
        <v>0</v>
      </c>
      <c r="K53" s="39">
        <f>'Insert Midblock extract here'!K38</f>
        <v>0</v>
      </c>
      <c r="L53" s="39">
        <f>'Insert Midblock extract here'!L38</f>
        <v>0</v>
      </c>
      <c r="M53" s="39">
        <f>'Insert Midblock extract here'!M38</f>
        <v>0</v>
      </c>
      <c r="N53" s="39">
        <f>'Insert Midblock extract here'!N38</f>
        <v>0</v>
      </c>
      <c r="O53" s="39">
        <f>'Insert Midblock extract here'!O38</f>
        <v>0</v>
      </c>
      <c r="P53" s="39">
        <f>'Insert Midblock extract here'!P38</f>
        <v>0</v>
      </c>
      <c r="Q53" s="39">
        <f>'Insert Midblock extract here'!Q38</f>
        <v>0</v>
      </c>
      <c r="R53" s="39">
        <f>'Insert Midblock extract here'!R38</f>
        <v>0</v>
      </c>
      <c r="S53" s="39">
        <f>'Insert Midblock extract here'!S38</f>
        <v>0</v>
      </c>
      <c r="T53" s="39">
        <f>'Insert Midblock extract here'!T38</f>
        <v>0</v>
      </c>
      <c r="U53" s="39">
        <f>'Insert Midblock extract here'!U38</f>
        <v>0</v>
      </c>
      <c r="V53" s="39">
        <f>'Insert Midblock extract here'!V38</f>
        <v>0</v>
      </c>
      <c r="W53" s="39">
        <f>'Insert Midblock extract here'!W38</f>
        <v>0</v>
      </c>
      <c r="X53" s="39">
        <f>'Insert Midblock extract here'!X38</f>
        <v>0</v>
      </c>
      <c r="Y53" s="39">
        <f>'Insert Midblock extract here'!Y38</f>
        <v>0</v>
      </c>
      <c r="Z53" s="39">
        <f>'Insert Midblock extract here'!Z38</f>
        <v>0</v>
      </c>
      <c r="AA53" s="39">
        <f>'Insert Midblock extract here'!AA38</f>
        <v>0</v>
      </c>
      <c r="AB53" s="39"/>
      <c r="AC53" s="39"/>
    </row>
    <row r="54" spans="1:29" x14ac:dyDescent="0.2">
      <c r="A54" s="39">
        <f>'Insert Midblock extract here'!A39</f>
        <v>0</v>
      </c>
      <c r="B54" s="39">
        <f>'Insert Midblock extract here'!B39</f>
        <v>0</v>
      </c>
      <c r="C54" s="39">
        <f>'Insert Midblock extract here'!C39</f>
        <v>0</v>
      </c>
      <c r="D54" s="39">
        <f>'Insert Midblock extract here'!D39</f>
        <v>0</v>
      </c>
      <c r="E54" s="39">
        <f>'Insert Midblock extract here'!E39</f>
        <v>0</v>
      </c>
      <c r="F54" s="39">
        <f>'Insert Midblock extract here'!F39</f>
        <v>0</v>
      </c>
      <c r="G54" s="39">
        <f>'Insert Midblock extract here'!G39</f>
        <v>0</v>
      </c>
      <c r="H54" s="39">
        <f>'Insert Midblock extract here'!H39</f>
        <v>0</v>
      </c>
      <c r="I54" s="39">
        <f>'Insert Midblock extract here'!I39</f>
        <v>0</v>
      </c>
      <c r="J54" s="39">
        <f>'Insert Midblock extract here'!J39</f>
        <v>0</v>
      </c>
      <c r="K54" s="39">
        <f>'Insert Midblock extract here'!K39</f>
        <v>0</v>
      </c>
      <c r="L54" s="39">
        <f>'Insert Midblock extract here'!L39</f>
        <v>0</v>
      </c>
      <c r="M54" s="39">
        <f>'Insert Midblock extract here'!M39</f>
        <v>0</v>
      </c>
      <c r="N54" s="39">
        <f>'Insert Midblock extract here'!N39</f>
        <v>0</v>
      </c>
      <c r="O54" s="39">
        <f>'Insert Midblock extract here'!O39</f>
        <v>0</v>
      </c>
      <c r="P54" s="39">
        <f>'Insert Midblock extract here'!P39</f>
        <v>0</v>
      </c>
      <c r="Q54" s="39">
        <f>'Insert Midblock extract here'!Q39</f>
        <v>0</v>
      </c>
      <c r="R54" s="39">
        <f>'Insert Midblock extract here'!R39</f>
        <v>0</v>
      </c>
      <c r="S54" s="39">
        <f>'Insert Midblock extract here'!S39</f>
        <v>0</v>
      </c>
      <c r="T54" s="39">
        <f>'Insert Midblock extract here'!T39</f>
        <v>0</v>
      </c>
      <c r="U54" s="39">
        <f>'Insert Midblock extract here'!U39</f>
        <v>0</v>
      </c>
      <c r="V54" s="39">
        <f>'Insert Midblock extract here'!V39</f>
        <v>0</v>
      </c>
      <c r="W54" s="39">
        <f>'Insert Midblock extract here'!W39</f>
        <v>0</v>
      </c>
      <c r="X54" s="39">
        <f>'Insert Midblock extract here'!X39</f>
        <v>0</v>
      </c>
      <c r="Y54" s="39">
        <f>'Insert Midblock extract here'!Y39</f>
        <v>0</v>
      </c>
      <c r="Z54" s="39">
        <f>'Insert Midblock extract here'!Z39</f>
        <v>0</v>
      </c>
      <c r="AA54" s="39">
        <f>'Insert Midblock extract here'!AA39</f>
        <v>0</v>
      </c>
      <c r="AB54" s="39"/>
      <c r="AC54" s="39"/>
    </row>
    <row r="55" spans="1:29" x14ac:dyDescent="0.2">
      <c r="A55" s="39">
        <f>'Insert Midblock extract here'!A40</f>
        <v>0</v>
      </c>
      <c r="B55" s="39">
        <f>'Insert Midblock extract here'!B40</f>
        <v>0</v>
      </c>
      <c r="C55" s="39">
        <f>'Insert Midblock extract here'!C40</f>
        <v>0</v>
      </c>
      <c r="D55" s="39">
        <f>'Insert Midblock extract here'!D40</f>
        <v>0</v>
      </c>
      <c r="E55" s="39">
        <f>'Insert Midblock extract here'!E40</f>
        <v>0</v>
      </c>
      <c r="F55" s="39">
        <f>'Insert Midblock extract here'!F40</f>
        <v>0</v>
      </c>
      <c r="G55" s="39">
        <f>'Insert Midblock extract here'!G40</f>
        <v>0</v>
      </c>
      <c r="H55" s="39">
        <f>'Insert Midblock extract here'!H40</f>
        <v>0</v>
      </c>
      <c r="I55" s="39">
        <f>'Insert Midblock extract here'!I40</f>
        <v>0</v>
      </c>
      <c r="J55" s="39">
        <f>'Insert Midblock extract here'!J40</f>
        <v>0</v>
      </c>
      <c r="K55" s="39">
        <f>'Insert Midblock extract here'!K40</f>
        <v>0</v>
      </c>
      <c r="L55" s="39">
        <f>'Insert Midblock extract here'!L40</f>
        <v>0</v>
      </c>
      <c r="M55" s="39">
        <f>'Insert Midblock extract here'!M40</f>
        <v>0</v>
      </c>
      <c r="N55" s="39">
        <f>'Insert Midblock extract here'!N40</f>
        <v>0</v>
      </c>
      <c r="O55" s="39">
        <f>'Insert Midblock extract here'!O40</f>
        <v>0</v>
      </c>
      <c r="P55" s="39">
        <f>'Insert Midblock extract here'!P40</f>
        <v>0</v>
      </c>
      <c r="Q55" s="39">
        <f>'Insert Midblock extract here'!Q40</f>
        <v>0</v>
      </c>
      <c r="R55" s="39">
        <f>'Insert Midblock extract here'!R40</f>
        <v>0</v>
      </c>
      <c r="S55" s="39">
        <f>'Insert Midblock extract here'!S40</f>
        <v>0</v>
      </c>
      <c r="T55" s="39">
        <f>'Insert Midblock extract here'!T40</f>
        <v>0</v>
      </c>
      <c r="U55" s="39">
        <f>'Insert Midblock extract here'!U40</f>
        <v>0</v>
      </c>
      <c r="V55" s="39">
        <f>'Insert Midblock extract here'!V40</f>
        <v>0</v>
      </c>
      <c r="W55" s="39">
        <f>'Insert Midblock extract here'!W40</f>
        <v>0</v>
      </c>
      <c r="X55" s="39">
        <f>'Insert Midblock extract here'!X40</f>
        <v>0</v>
      </c>
      <c r="Y55" s="39">
        <f>'Insert Midblock extract here'!Y40</f>
        <v>0</v>
      </c>
      <c r="Z55" s="39">
        <f>'Insert Midblock extract here'!Z40</f>
        <v>0</v>
      </c>
      <c r="AA55" s="39">
        <f>'Insert Midblock extract here'!AA40</f>
        <v>0</v>
      </c>
      <c r="AB55" s="39"/>
      <c r="AC55" s="3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91"/>
  <sheetViews>
    <sheetView topLeftCell="G9" workbookViewId="0">
      <selection activeCell="O66" sqref="O66"/>
    </sheetView>
  </sheetViews>
  <sheetFormatPr defaultColWidth="9" defaultRowHeight="14.25" x14ac:dyDescent="0.2"/>
  <cols>
    <col min="1" max="1" width="42.25" style="6" hidden="1" customWidth="1"/>
    <col min="2" max="2" width="23.625" style="6" hidden="1" customWidth="1"/>
    <col min="3" max="3" width="20.875" style="6" hidden="1" customWidth="1"/>
    <col min="4" max="4" width="16.875" style="6" hidden="1" customWidth="1"/>
    <col min="5" max="5" width="14.25" style="6" hidden="1" customWidth="1"/>
    <col min="6" max="6" width="11.375" style="6" hidden="1" customWidth="1"/>
    <col min="7" max="7" width="41" style="6" customWidth="1"/>
    <col min="8" max="8" width="21" style="6" hidden="1" customWidth="1"/>
    <col min="9" max="9" width="21.25" style="6" customWidth="1"/>
    <col min="10" max="10" width="15.375" style="6" hidden="1" customWidth="1"/>
    <col min="11" max="11" width="18.875" style="6" customWidth="1"/>
    <col min="12" max="12" width="20.625" style="6" customWidth="1"/>
    <col min="13" max="13" width="18.375" style="6" bestFit="1" customWidth="1"/>
    <col min="14" max="14" width="16.375" style="6" bestFit="1" customWidth="1"/>
    <col min="15" max="16384" width="9" style="6"/>
  </cols>
  <sheetData>
    <row r="1" spans="1:13" ht="15" hidden="1" x14ac:dyDescent="0.25">
      <c r="A1" s="22" t="s">
        <v>48</v>
      </c>
    </row>
    <row r="2" spans="1:13" hidden="1" x14ac:dyDescent="0.2">
      <c r="A2" s="6" t="s">
        <v>49</v>
      </c>
    </row>
    <row r="3" spans="1:13" hidden="1" x14ac:dyDescent="0.2">
      <c r="A3" s="6" t="s">
        <v>50</v>
      </c>
    </row>
    <row r="4" spans="1:13" hidden="1" x14ac:dyDescent="0.2">
      <c r="A4" s="6" t="s">
        <v>51</v>
      </c>
    </row>
    <row r="5" spans="1:13" hidden="1" x14ac:dyDescent="0.2">
      <c r="A5" s="6" t="s">
        <v>52</v>
      </c>
    </row>
    <row r="6" spans="1:13" hidden="1" x14ac:dyDescent="0.2"/>
    <row r="7" spans="1:13" hidden="1" x14ac:dyDescent="0.2">
      <c r="A7" s="23" t="s">
        <v>53</v>
      </c>
      <c r="B7" s="24">
        <v>870.28</v>
      </c>
    </row>
    <row r="8" spans="1:13" hidden="1" x14ac:dyDescent="0.2">
      <c r="A8" s="23" t="s">
        <v>54</v>
      </c>
      <c r="B8" s="24">
        <v>17643.63</v>
      </c>
    </row>
    <row r="9" spans="1:13" ht="15" thickBot="1" x14ac:dyDescent="0.25"/>
    <row r="10" spans="1:13" ht="15.75" thickBot="1" x14ac:dyDescent="0.3">
      <c r="H10" s="117" t="s">
        <v>139</v>
      </c>
      <c r="I10" s="118"/>
      <c r="J10" s="118"/>
      <c r="K10" s="119"/>
      <c r="L10" s="25" t="s">
        <v>55</v>
      </c>
      <c r="M10" s="26">
        <v>1</v>
      </c>
    </row>
    <row r="11" spans="1:13" ht="15" x14ac:dyDescent="0.25">
      <c r="A11" s="35" t="s">
        <v>56</v>
      </c>
      <c r="B11" s="35" t="s">
        <v>57</v>
      </c>
      <c r="C11"/>
      <c r="D11"/>
      <c r="E11"/>
      <c r="F11"/>
      <c r="G11" s="7"/>
      <c r="H11" s="8"/>
      <c r="I11" s="9"/>
      <c r="J11" s="10"/>
      <c r="K11" s="11"/>
      <c r="L11" s="120" t="s">
        <v>58</v>
      </c>
      <c r="M11" s="121"/>
    </row>
    <row r="12" spans="1:13" ht="15.75" thickBot="1" x14ac:dyDescent="0.3">
      <c r="A12" s="35" t="s">
        <v>59</v>
      </c>
      <c r="B12" s="6" t="s">
        <v>8</v>
      </c>
      <c r="C12" s="6" t="s">
        <v>46</v>
      </c>
      <c r="D12" s="6" t="s">
        <v>9</v>
      </c>
      <c r="E12" s="6" t="s">
        <v>47</v>
      </c>
      <c r="F12" s="6" t="s">
        <v>60</v>
      </c>
      <c r="G12" s="12" t="s">
        <v>45</v>
      </c>
      <c r="H12" s="8" t="s">
        <v>8</v>
      </c>
      <c r="I12" s="13" t="s">
        <v>46</v>
      </c>
      <c r="J12" s="10" t="s">
        <v>9</v>
      </c>
      <c r="K12" s="14" t="s">
        <v>47</v>
      </c>
      <c r="L12" s="27" t="s">
        <v>46</v>
      </c>
      <c r="M12" s="28" t="s">
        <v>47</v>
      </c>
    </row>
    <row r="13" spans="1:13" x14ac:dyDescent="0.2">
      <c r="A13" s="3" t="s">
        <v>71</v>
      </c>
      <c r="B13" s="29">
        <v>117</v>
      </c>
      <c r="C13" s="29">
        <v>258</v>
      </c>
      <c r="D13" s="29">
        <v>19</v>
      </c>
      <c r="E13" s="29">
        <v>54</v>
      </c>
      <c r="F13" s="29">
        <v>448</v>
      </c>
      <c r="G13" s="15" t="str">
        <f t="shared" ref="G13:G44" si="0">A13</f>
        <v>01 Pedest: Near Side</v>
      </c>
      <c r="H13" s="16"/>
      <c r="I13" s="17">
        <f t="shared" ref="I13:I44" si="1">5*C13/(9*$B$7)</f>
        <v>0.16469795161710407</v>
      </c>
      <c r="J13" s="18"/>
      <c r="K13" s="19">
        <f t="shared" ref="K13:K44" si="2">5*E13/(9*$B$8)</f>
        <v>1.7003303741917053E-3</v>
      </c>
      <c r="L13" s="30">
        <f t="shared" ref="L13:L44" si="3">IF(1-(I13*$M$10)&lt;0,0,1-(I13*$M$10))</f>
        <v>0.8353020483828959</v>
      </c>
      <c r="M13" s="30">
        <f t="shared" ref="M13:M44" si="4">IF(1-(K13*$M$10)&lt;0,0,1-(K13*$M$10))</f>
        <v>0.99829966962580829</v>
      </c>
    </row>
    <row r="14" spans="1:13" x14ac:dyDescent="0.2">
      <c r="A14" s="3" t="s">
        <v>100</v>
      </c>
      <c r="B14" s="29">
        <v>3</v>
      </c>
      <c r="C14" s="29">
        <v>68</v>
      </c>
      <c r="D14" s="29"/>
      <c r="E14" s="29">
        <v>5</v>
      </c>
      <c r="F14" s="29">
        <v>76</v>
      </c>
      <c r="G14" s="15" t="str">
        <f t="shared" si="0"/>
        <v>02 Pedest: Emerging From Near Side</v>
      </c>
      <c r="H14" s="16"/>
      <c r="I14" s="17">
        <f t="shared" si="1"/>
        <v>4.3408762441717354E-2</v>
      </c>
      <c r="J14" s="18"/>
      <c r="K14" s="17">
        <f t="shared" si="2"/>
        <v>1.5743799761034309E-4</v>
      </c>
      <c r="L14" s="30">
        <f t="shared" si="3"/>
        <v>0.95659123755828268</v>
      </c>
      <c r="M14" s="32">
        <f t="shared" si="4"/>
        <v>0.99984256200238963</v>
      </c>
    </row>
    <row r="15" spans="1:13" x14ac:dyDescent="0.2">
      <c r="A15" s="3" t="s">
        <v>74</v>
      </c>
      <c r="B15" s="29">
        <v>99</v>
      </c>
      <c r="C15" s="29">
        <v>158</v>
      </c>
      <c r="D15" s="29">
        <v>21</v>
      </c>
      <c r="E15" s="29">
        <v>39</v>
      </c>
      <c r="F15" s="29">
        <v>317</v>
      </c>
      <c r="G15" s="15" t="str">
        <f t="shared" si="0"/>
        <v>03 Pedest: Far Side</v>
      </c>
      <c r="H15" s="16"/>
      <c r="I15" s="17">
        <f t="shared" si="1"/>
        <v>0.10086153626163738</v>
      </c>
      <c r="J15" s="18"/>
      <c r="K15" s="17">
        <f t="shared" si="2"/>
        <v>1.2280163813606761E-3</v>
      </c>
      <c r="L15" s="30">
        <f t="shared" si="3"/>
        <v>0.89913846373836259</v>
      </c>
      <c r="M15" s="30">
        <f t="shared" si="4"/>
        <v>0.99877198361863928</v>
      </c>
    </row>
    <row r="16" spans="1:13" x14ac:dyDescent="0.2">
      <c r="A16" s="3" t="s">
        <v>73</v>
      </c>
      <c r="B16" s="29">
        <v>50</v>
      </c>
      <c r="C16" s="29">
        <v>184</v>
      </c>
      <c r="D16" s="29">
        <v>17</v>
      </c>
      <c r="E16" s="29">
        <v>97</v>
      </c>
      <c r="F16" s="29">
        <v>348</v>
      </c>
      <c r="G16" s="15" t="str">
        <f t="shared" si="0"/>
        <v>04 Pedest: Play/Work/Stand On Cway</v>
      </c>
      <c r="H16" s="16"/>
      <c r="I16" s="17">
        <f t="shared" si="1"/>
        <v>0.11745900425405872</v>
      </c>
      <c r="J16" s="18"/>
      <c r="K16" s="17">
        <f t="shared" si="2"/>
        <v>3.0542971536406558E-3</v>
      </c>
      <c r="L16" s="30">
        <f t="shared" si="3"/>
        <v>0.88254099574594125</v>
      </c>
      <c r="M16" s="30">
        <f t="shared" si="4"/>
        <v>0.99694570284635931</v>
      </c>
    </row>
    <row r="17" spans="1:13" x14ac:dyDescent="0.2">
      <c r="A17" s="3" t="s">
        <v>106</v>
      </c>
      <c r="B17" s="29">
        <v>1</v>
      </c>
      <c r="C17" s="29">
        <v>23</v>
      </c>
      <c r="D17" s="29">
        <v>1</v>
      </c>
      <c r="E17" s="29">
        <v>20</v>
      </c>
      <c r="F17" s="29">
        <v>45</v>
      </c>
      <c r="G17" s="15" t="str">
        <f t="shared" si="0"/>
        <v>05 Pedest: Walking With Traffic</v>
      </c>
      <c r="H17" s="16"/>
      <c r="I17" s="17">
        <f t="shared" si="1"/>
        <v>1.4682375531757341E-2</v>
      </c>
      <c r="J17" s="18"/>
      <c r="K17" s="17">
        <f t="shared" si="2"/>
        <v>6.2975199044137237E-4</v>
      </c>
      <c r="L17" s="30">
        <f t="shared" si="3"/>
        <v>0.98531762446824267</v>
      </c>
      <c r="M17" s="30">
        <f t="shared" si="4"/>
        <v>0.99937024800955865</v>
      </c>
    </row>
    <row r="18" spans="1:13" x14ac:dyDescent="0.2">
      <c r="A18" s="3" t="s">
        <v>117</v>
      </c>
      <c r="B18" s="29"/>
      <c r="C18" s="29">
        <v>11</v>
      </c>
      <c r="D18" s="29">
        <v>1</v>
      </c>
      <c r="E18" s="29">
        <v>6</v>
      </c>
      <c r="F18" s="29">
        <v>18</v>
      </c>
      <c r="G18" s="15" t="str">
        <f t="shared" si="0"/>
        <v>06 Pedest: Walking Against Traffic</v>
      </c>
      <c r="H18" s="16"/>
      <c r="I18" s="17">
        <f t="shared" si="1"/>
        <v>7.0220056891013372E-3</v>
      </c>
      <c r="J18" s="18"/>
      <c r="K18" s="17">
        <f t="shared" si="2"/>
        <v>1.8892559713241171E-4</v>
      </c>
      <c r="L18" s="30">
        <f t="shared" si="3"/>
        <v>0.99297799431089862</v>
      </c>
      <c r="M18" s="30">
        <f t="shared" si="4"/>
        <v>0.99981107440286754</v>
      </c>
    </row>
    <row r="19" spans="1:13" x14ac:dyDescent="0.2">
      <c r="A19" s="3" t="s">
        <v>107</v>
      </c>
      <c r="B19" s="29"/>
      <c r="C19" s="29">
        <v>35</v>
      </c>
      <c r="D19" s="29"/>
      <c r="E19" s="29">
        <v>6</v>
      </c>
      <c r="F19" s="29">
        <v>41</v>
      </c>
      <c r="G19" s="15" t="str">
        <f t="shared" si="0"/>
        <v>07 Pedest: In Driveway</v>
      </c>
      <c r="H19" s="16"/>
      <c r="I19" s="17">
        <f t="shared" si="1"/>
        <v>2.2342745374413345E-2</v>
      </c>
      <c r="J19" s="18"/>
      <c r="K19" s="17">
        <f t="shared" si="2"/>
        <v>1.8892559713241171E-4</v>
      </c>
      <c r="L19" s="30">
        <f t="shared" si="3"/>
        <v>0.97765725462558661</v>
      </c>
      <c r="M19" s="30">
        <f t="shared" si="4"/>
        <v>0.99981107440286754</v>
      </c>
    </row>
    <row r="20" spans="1:13" x14ac:dyDescent="0.2">
      <c r="A20" s="3" t="s">
        <v>119</v>
      </c>
      <c r="B20" s="29">
        <v>1</v>
      </c>
      <c r="C20" s="29">
        <v>11</v>
      </c>
      <c r="D20" s="29"/>
      <c r="E20" s="29">
        <v>4</v>
      </c>
      <c r="F20" s="29">
        <v>16</v>
      </c>
      <c r="G20" s="15" t="str">
        <f t="shared" si="0"/>
        <v>08 Pedest: On Footway</v>
      </c>
      <c r="H20" s="16"/>
      <c r="I20" s="17">
        <f t="shared" si="1"/>
        <v>7.0220056891013372E-3</v>
      </c>
      <c r="J20" s="18"/>
      <c r="K20" s="17">
        <f t="shared" si="2"/>
        <v>1.2595039808827447E-4</v>
      </c>
      <c r="L20" s="30">
        <f t="shared" si="3"/>
        <v>0.99297799431089862</v>
      </c>
      <c r="M20" s="30">
        <f t="shared" si="4"/>
        <v>0.99987404960191173</v>
      </c>
    </row>
    <row r="21" spans="1:13" ht="15" x14ac:dyDescent="0.25">
      <c r="A21" s="33" t="s">
        <v>112</v>
      </c>
      <c r="B21" s="29"/>
      <c r="C21" s="29">
        <v>24</v>
      </c>
      <c r="D21" s="29"/>
      <c r="E21" s="29">
        <v>5</v>
      </c>
      <c r="F21" s="29">
        <v>29</v>
      </c>
      <c r="G21" s="15" t="str">
        <f t="shared" si="0"/>
        <v>09 Pedest: Struck Boarding/Alighting</v>
      </c>
      <c r="H21" s="16"/>
      <c r="I21" s="20">
        <f t="shared" si="1"/>
        <v>1.5320739685312008E-2</v>
      </c>
      <c r="J21" s="21"/>
      <c r="K21" s="20">
        <f t="shared" si="2"/>
        <v>1.5743799761034309E-4</v>
      </c>
      <c r="L21" s="34">
        <f t="shared" si="3"/>
        <v>0.984679260314688</v>
      </c>
      <c r="M21" s="34">
        <f t="shared" si="4"/>
        <v>0.99984256200238963</v>
      </c>
    </row>
    <row r="22" spans="1:13" x14ac:dyDescent="0.2">
      <c r="A22" s="3" t="s">
        <v>77</v>
      </c>
      <c r="B22" s="29">
        <v>188</v>
      </c>
      <c r="C22" s="29">
        <v>9</v>
      </c>
      <c r="D22" s="29">
        <v>51</v>
      </c>
      <c r="E22" s="29">
        <v>10</v>
      </c>
      <c r="F22" s="29">
        <v>258</v>
      </c>
      <c r="G22" s="15" t="str">
        <f t="shared" si="0"/>
        <v>10 Intx: Other</v>
      </c>
      <c r="H22" s="16"/>
      <c r="I22" s="17">
        <f t="shared" si="1"/>
        <v>5.7452773819920032E-3</v>
      </c>
      <c r="J22" s="18"/>
      <c r="K22" s="17">
        <f t="shared" si="2"/>
        <v>3.1487599522068619E-4</v>
      </c>
      <c r="L22" s="30">
        <f t="shared" si="3"/>
        <v>0.99425472261800796</v>
      </c>
      <c r="M22" s="30">
        <f t="shared" si="4"/>
        <v>0.99968512400477927</v>
      </c>
    </row>
    <row r="23" spans="1:13" x14ac:dyDescent="0.2">
      <c r="A23" s="3" t="s">
        <v>66</v>
      </c>
      <c r="B23" s="29">
        <v>880</v>
      </c>
      <c r="C23" s="29">
        <v>4</v>
      </c>
      <c r="D23" s="29">
        <v>158</v>
      </c>
      <c r="E23" s="29">
        <v>5</v>
      </c>
      <c r="F23" s="29">
        <v>1047</v>
      </c>
      <c r="G23" s="15" t="str">
        <f t="shared" si="0"/>
        <v>11 Intx: Thru-Thru</v>
      </c>
      <c r="H23" s="16"/>
      <c r="I23" s="17">
        <f t="shared" si="1"/>
        <v>2.5534566142186681E-3</v>
      </c>
      <c r="J23" s="18"/>
      <c r="K23" s="17">
        <f t="shared" si="2"/>
        <v>1.5743799761034309E-4</v>
      </c>
      <c r="L23" s="30">
        <f t="shared" si="3"/>
        <v>0.99744654338578131</v>
      </c>
      <c r="M23" s="30">
        <f t="shared" si="4"/>
        <v>0.99984256200238963</v>
      </c>
    </row>
    <row r="24" spans="1:13" x14ac:dyDescent="0.2">
      <c r="A24" s="3" t="s">
        <v>91</v>
      </c>
      <c r="B24" s="29">
        <v>109</v>
      </c>
      <c r="C24" s="29">
        <v>2</v>
      </c>
      <c r="D24" s="29">
        <v>16</v>
      </c>
      <c r="E24" s="29"/>
      <c r="F24" s="29">
        <v>127</v>
      </c>
      <c r="G24" s="15" t="str">
        <f t="shared" si="0"/>
        <v>12 Intx: Right-Thru</v>
      </c>
      <c r="H24" s="16"/>
      <c r="I24" s="17">
        <f t="shared" si="1"/>
        <v>1.276728307109334E-3</v>
      </c>
      <c r="J24" s="18"/>
      <c r="K24" s="17">
        <f t="shared" si="2"/>
        <v>0</v>
      </c>
      <c r="L24" s="30">
        <f t="shared" si="3"/>
        <v>0.99872327169289066</v>
      </c>
      <c r="M24" s="30">
        <f t="shared" si="4"/>
        <v>1</v>
      </c>
    </row>
    <row r="25" spans="1:13" x14ac:dyDescent="0.2">
      <c r="A25" s="3" t="s">
        <v>104</v>
      </c>
      <c r="B25" s="29">
        <v>41</v>
      </c>
      <c r="C25" s="29">
        <v>1</v>
      </c>
      <c r="D25" s="29">
        <v>5</v>
      </c>
      <c r="E25" s="29"/>
      <c r="F25" s="29">
        <v>47</v>
      </c>
      <c r="G25" s="15" t="str">
        <f t="shared" si="0"/>
        <v>13 Intx: Left-Thru</v>
      </c>
      <c r="H25" s="16"/>
      <c r="I25" s="17">
        <f t="shared" si="1"/>
        <v>6.3836415355466702E-4</v>
      </c>
      <c r="J25" s="18"/>
      <c r="K25" s="17">
        <f t="shared" si="2"/>
        <v>0</v>
      </c>
      <c r="L25" s="30">
        <f t="shared" si="3"/>
        <v>0.99936163584644533</v>
      </c>
      <c r="M25" s="30">
        <f t="shared" si="4"/>
        <v>1</v>
      </c>
    </row>
    <row r="26" spans="1:13" x14ac:dyDescent="0.2">
      <c r="A26" s="3" t="s">
        <v>64</v>
      </c>
      <c r="B26" s="29">
        <v>864</v>
      </c>
      <c r="C26" s="29">
        <v>15</v>
      </c>
      <c r="D26" s="29">
        <v>211</v>
      </c>
      <c r="E26" s="29">
        <v>5</v>
      </c>
      <c r="F26" s="29">
        <v>1095</v>
      </c>
      <c r="G26" s="15" t="str">
        <f t="shared" si="0"/>
        <v>14 Intx: Thru-Right</v>
      </c>
      <c r="H26" s="16"/>
      <c r="I26" s="17">
        <f t="shared" si="1"/>
        <v>9.5754623033200044E-3</v>
      </c>
      <c r="J26" s="18"/>
      <c r="K26" s="17">
        <f t="shared" si="2"/>
        <v>1.5743799761034309E-4</v>
      </c>
      <c r="L26" s="30">
        <f t="shared" si="3"/>
        <v>0.99042453769668004</v>
      </c>
      <c r="M26" s="30">
        <f t="shared" si="4"/>
        <v>0.99984256200238963</v>
      </c>
    </row>
    <row r="27" spans="1:13" x14ac:dyDescent="0.2">
      <c r="A27" s="3" t="s">
        <v>111</v>
      </c>
      <c r="B27" s="29">
        <v>25</v>
      </c>
      <c r="C27" s="29">
        <v>1</v>
      </c>
      <c r="D27" s="29">
        <v>3</v>
      </c>
      <c r="E27" s="29"/>
      <c r="F27" s="29">
        <v>29</v>
      </c>
      <c r="G27" s="15" t="str">
        <f t="shared" si="0"/>
        <v>15 Intx: Right-Right</v>
      </c>
      <c r="H27" s="16"/>
      <c r="I27" s="17">
        <f t="shared" si="1"/>
        <v>6.3836415355466702E-4</v>
      </c>
      <c r="J27" s="18"/>
      <c r="K27" s="17">
        <f t="shared" si="2"/>
        <v>0</v>
      </c>
      <c r="L27" s="30">
        <f t="shared" si="3"/>
        <v>0.99936163584644533</v>
      </c>
      <c r="M27" s="30">
        <f t="shared" si="4"/>
        <v>1</v>
      </c>
    </row>
    <row r="28" spans="1:13" x14ac:dyDescent="0.2">
      <c r="A28" s="3" t="s">
        <v>120</v>
      </c>
      <c r="B28" s="29">
        <v>12</v>
      </c>
      <c r="C28" s="29"/>
      <c r="D28" s="29">
        <v>3</v>
      </c>
      <c r="E28" s="29"/>
      <c r="F28" s="29">
        <v>15</v>
      </c>
      <c r="G28" s="15" t="str">
        <f t="shared" si="0"/>
        <v>16 Intx: Left-Right</v>
      </c>
      <c r="H28" s="16"/>
      <c r="I28" s="17">
        <f t="shared" si="1"/>
        <v>0</v>
      </c>
      <c r="J28" s="18"/>
      <c r="K28" s="17">
        <f t="shared" si="2"/>
        <v>0</v>
      </c>
      <c r="L28" s="30">
        <f t="shared" si="3"/>
        <v>1</v>
      </c>
      <c r="M28" s="30">
        <f t="shared" si="4"/>
        <v>1</v>
      </c>
    </row>
    <row r="29" spans="1:13" x14ac:dyDescent="0.2">
      <c r="A29" s="3" t="s">
        <v>86</v>
      </c>
      <c r="B29" s="29">
        <v>135</v>
      </c>
      <c r="C29" s="29">
        <v>5</v>
      </c>
      <c r="D29" s="29">
        <v>23</v>
      </c>
      <c r="E29" s="29"/>
      <c r="F29" s="29">
        <v>163</v>
      </c>
      <c r="G29" s="15" t="str">
        <f t="shared" si="0"/>
        <v>17 Intx: Thru-Left</v>
      </c>
      <c r="H29" s="16"/>
      <c r="I29" s="17">
        <f t="shared" si="1"/>
        <v>3.1918207677733351E-3</v>
      </c>
      <c r="J29" s="18"/>
      <c r="K29" s="17">
        <f t="shared" si="2"/>
        <v>0</v>
      </c>
      <c r="L29" s="30">
        <f t="shared" si="3"/>
        <v>0.99680817923222664</v>
      </c>
      <c r="M29" s="30">
        <f t="shared" si="4"/>
        <v>1</v>
      </c>
    </row>
    <row r="30" spans="1:13" x14ac:dyDescent="0.2">
      <c r="A30" s="3" t="s">
        <v>136</v>
      </c>
      <c r="B30" s="29">
        <v>1</v>
      </c>
      <c r="C30" s="29"/>
      <c r="D30" s="29">
        <v>1</v>
      </c>
      <c r="E30" s="29"/>
      <c r="F30" s="29">
        <v>2</v>
      </c>
      <c r="G30" s="15" t="str">
        <f t="shared" si="0"/>
        <v>19 Intx: Left-Left</v>
      </c>
      <c r="H30" s="16"/>
      <c r="I30" s="17">
        <f t="shared" si="1"/>
        <v>0</v>
      </c>
      <c r="J30" s="18"/>
      <c r="K30" s="17">
        <f t="shared" si="2"/>
        <v>0</v>
      </c>
      <c r="L30" s="30">
        <f t="shared" si="3"/>
        <v>1</v>
      </c>
      <c r="M30" s="30">
        <f t="shared" si="4"/>
        <v>1</v>
      </c>
    </row>
    <row r="31" spans="1:13" x14ac:dyDescent="0.2">
      <c r="A31" s="3" t="s">
        <v>110</v>
      </c>
      <c r="B31" s="29"/>
      <c r="C31" s="29">
        <v>24</v>
      </c>
      <c r="D31" s="29">
        <v>1</v>
      </c>
      <c r="E31" s="29">
        <v>5</v>
      </c>
      <c r="F31" s="29">
        <v>30</v>
      </c>
      <c r="G31" s="15" t="str">
        <f t="shared" si="0"/>
        <v>20 Opposite Dirn: Other</v>
      </c>
      <c r="H31" s="16"/>
      <c r="I31" s="17">
        <f t="shared" si="1"/>
        <v>1.5320739685312008E-2</v>
      </c>
      <c r="J31" s="18"/>
      <c r="K31" s="17">
        <f t="shared" si="2"/>
        <v>1.5743799761034309E-4</v>
      </c>
      <c r="L31" s="30">
        <f t="shared" si="3"/>
        <v>0.984679260314688</v>
      </c>
      <c r="M31" s="30">
        <f t="shared" si="4"/>
        <v>0.99984256200238963</v>
      </c>
    </row>
    <row r="32" spans="1:13" x14ac:dyDescent="0.2">
      <c r="A32" s="3" t="s">
        <v>69</v>
      </c>
      <c r="B32" s="29">
        <v>32</v>
      </c>
      <c r="C32" s="29">
        <v>359</v>
      </c>
      <c r="D32" s="29">
        <v>13</v>
      </c>
      <c r="E32" s="29">
        <v>301</v>
      </c>
      <c r="F32" s="29">
        <v>705</v>
      </c>
      <c r="G32" s="15" t="str">
        <f t="shared" si="0"/>
        <v>21 Opposite Dirn: Head On</v>
      </c>
      <c r="H32" s="16"/>
      <c r="I32" s="17">
        <f t="shared" si="1"/>
        <v>0.22917273112612546</v>
      </c>
      <c r="J32" s="18"/>
      <c r="K32" s="17">
        <f t="shared" si="2"/>
        <v>9.477767456142653E-3</v>
      </c>
      <c r="L32" s="30">
        <f t="shared" si="3"/>
        <v>0.77082726887387454</v>
      </c>
      <c r="M32" s="30">
        <f t="shared" si="4"/>
        <v>0.9905222325438573</v>
      </c>
    </row>
    <row r="33" spans="1:13" x14ac:dyDescent="0.2">
      <c r="A33" s="3" t="s">
        <v>61</v>
      </c>
      <c r="B33" s="29">
        <v>1358</v>
      </c>
      <c r="C33" s="29">
        <v>145</v>
      </c>
      <c r="D33" s="29">
        <v>149</v>
      </c>
      <c r="E33" s="29">
        <v>31</v>
      </c>
      <c r="F33" s="29">
        <v>1683</v>
      </c>
      <c r="G33" s="15" t="str">
        <f t="shared" si="0"/>
        <v>22 Opposite Dirn: Thru-Right</v>
      </c>
      <c r="H33" s="16"/>
      <c r="I33" s="17">
        <f t="shared" si="1"/>
        <v>9.2562802265426708E-2</v>
      </c>
      <c r="J33" s="18"/>
      <c r="K33" s="17">
        <f t="shared" si="2"/>
        <v>9.7611558518412712E-4</v>
      </c>
      <c r="L33" s="30">
        <f t="shared" si="3"/>
        <v>0.90743719773457332</v>
      </c>
      <c r="M33" s="30">
        <f t="shared" si="4"/>
        <v>0.99902388441481582</v>
      </c>
    </row>
    <row r="34" spans="1:13" x14ac:dyDescent="0.2">
      <c r="A34" s="3" t="s">
        <v>130</v>
      </c>
      <c r="B34" s="29">
        <v>6</v>
      </c>
      <c r="C34" s="29"/>
      <c r="D34" s="29"/>
      <c r="E34" s="29"/>
      <c r="F34" s="29">
        <v>6</v>
      </c>
      <c r="G34" s="15" t="str">
        <f t="shared" si="0"/>
        <v>23 Opposite Dirn: Right-Left</v>
      </c>
      <c r="H34" s="17"/>
      <c r="I34" s="17">
        <f t="shared" si="1"/>
        <v>0</v>
      </c>
      <c r="J34" s="17"/>
      <c r="K34" s="17">
        <f t="shared" si="2"/>
        <v>0</v>
      </c>
      <c r="L34" s="30">
        <f t="shared" si="3"/>
        <v>1</v>
      </c>
      <c r="M34" s="30">
        <f t="shared" si="4"/>
        <v>1</v>
      </c>
    </row>
    <row r="35" spans="1:13" x14ac:dyDescent="0.2">
      <c r="A35" s="3" t="s">
        <v>135</v>
      </c>
      <c r="B35" s="29">
        <v>1</v>
      </c>
      <c r="C35" s="29">
        <v>1</v>
      </c>
      <c r="D35" s="29"/>
      <c r="E35" s="29"/>
      <c r="F35" s="29">
        <v>2</v>
      </c>
      <c r="G35" s="15" t="str">
        <f t="shared" si="0"/>
        <v>24 Opposite Dirn: Right-Right</v>
      </c>
      <c r="H35" s="16"/>
      <c r="I35" s="17">
        <f t="shared" si="1"/>
        <v>6.3836415355466702E-4</v>
      </c>
      <c r="J35" s="18"/>
      <c r="K35" s="17">
        <f t="shared" si="2"/>
        <v>0</v>
      </c>
      <c r="L35" s="30">
        <f t="shared" si="3"/>
        <v>0.99936163584644533</v>
      </c>
      <c r="M35" s="30">
        <f t="shared" si="4"/>
        <v>1</v>
      </c>
    </row>
    <row r="36" spans="1:13" x14ac:dyDescent="0.2">
      <c r="A36" s="3" t="s">
        <v>131</v>
      </c>
      <c r="B36" s="29">
        <v>3</v>
      </c>
      <c r="C36" s="29">
        <v>1</v>
      </c>
      <c r="D36" s="29">
        <v>2</v>
      </c>
      <c r="E36" s="29"/>
      <c r="F36" s="29">
        <v>6</v>
      </c>
      <c r="G36" s="15" t="str">
        <f t="shared" si="0"/>
        <v>25 Opposite Dirn: Thru-Left</v>
      </c>
      <c r="H36" s="17"/>
      <c r="I36" s="17">
        <f t="shared" si="1"/>
        <v>6.3836415355466702E-4</v>
      </c>
      <c r="J36" s="17"/>
      <c r="K36" s="17">
        <f t="shared" si="2"/>
        <v>0</v>
      </c>
      <c r="L36" s="30">
        <f t="shared" si="3"/>
        <v>0.99936163584644533</v>
      </c>
      <c r="M36" s="30">
        <f t="shared" si="4"/>
        <v>1</v>
      </c>
    </row>
    <row r="37" spans="1:13" x14ac:dyDescent="0.2">
      <c r="A37" s="3" t="s">
        <v>114</v>
      </c>
      <c r="B37" s="29">
        <v>9</v>
      </c>
      <c r="C37" s="29">
        <v>15</v>
      </c>
      <c r="D37" s="29">
        <v>2</v>
      </c>
      <c r="E37" s="29">
        <v>1</v>
      </c>
      <c r="F37" s="29">
        <v>27</v>
      </c>
      <c r="G37" s="15" t="str">
        <f t="shared" si="0"/>
        <v>27 Opposite Dirn: U Turn</v>
      </c>
      <c r="H37" s="16"/>
      <c r="I37" s="17">
        <f t="shared" si="1"/>
        <v>9.5754623033200044E-3</v>
      </c>
      <c r="J37" s="18"/>
      <c r="K37" s="17">
        <f t="shared" si="2"/>
        <v>3.1487599522068619E-5</v>
      </c>
      <c r="L37" s="30">
        <f t="shared" si="3"/>
        <v>0.99042453769668004</v>
      </c>
      <c r="M37" s="30">
        <f t="shared" si="4"/>
        <v>0.9999685124004779</v>
      </c>
    </row>
    <row r="38" spans="1:13" x14ac:dyDescent="0.2">
      <c r="A38" s="3" t="s">
        <v>123</v>
      </c>
      <c r="B38" s="29">
        <v>4</v>
      </c>
      <c r="C38" s="29">
        <v>4</v>
      </c>
      <c r="D38" s="29"/>
      <c r="E38" s="29">
        <v>2</v>
      </c>
      <c r="F38" s="29">
        <v>10</v>
      </c>
      <c r="G38" s="15" t="str">
        <f t="shared" si="0"/>
        <v>30 Same Dirn:Other</v>
      </c>
      <c r="H38" s="16"/>
      <c r="I38" s="17">
        <f t="shared" si="1"/>
        <v>2.5534566142186681E-3</v>
      </c>
      <c r="J38" s="18"/>
      <c r="K38" s="17">
        <f t="shared" si="2"/>
        <v>6.2975199044137237E-5</v>
      </c>
      <c r="L38" s="30">
        <f t="shared" si="3"/>
        <v>0.99744654338578131</v>
      </c>
      <c r="M38" s="30">
        <f t="shared" si="4"/>
        <v>0.99993702480095581</v>
      </c>
    </row>
    <row r="39" spans="1:13" ht="15" x14ac:dyDescent="0.25">
      <c r="A39" s="31" t="s">
        <v>62</v>
      </c>
      <c r="B39" s="29">
        <v>610</v>
      </c>
      <c r="C39" s="29">
        <v>809</v>
      </c>
      <c r="D39" s="29">
        <v>44</v>
      </c>
      <c r="E39" s="29">
        <v>137</v>
      </c>
      <c r="F39" s="29">
        <v>1600</v>
      </c>
      <c r="G39" s="15" t="str">
        <f t="shared" si="0"/>
        <v>31 Same Dirn:Same Lane Rear End</v>
      </c>
      <c r="H39" s="16"/>
      <c r="I39" s="17">
        <f t="shared" si="1"/>
        <v>0.51643660022572557</v>
      </c>
      <c r="J39" s="18"/>
      <c r="K39" s="20">
        <f t="shared" si="2"/>
        <v>4.3138011345234002E-3</v>
      </c>
      <c r="L39" s="30">
        <f t="shared" si="3"/>
        <v>0.48356339977427443</v>
      </c>
      <c r="M39" s="34">
        <f t="shared" si="4"/>
        <v>0.9956861988654766</v>
      </c>
    </row>
    <row r="40" spans="1:13" x14ac:dyDescent="0.2">
      <c r="A40" s="3" t="s">
        <v>83</v>
      </c>
      <c r="B40" s="29">
        <v>116</v>
      </c>
      <c r="C40" s="29">
        <v>34</v>
      </c>
      <c r="D40" s="29">
        <v>18</v>
      </c>
      <c r="E40" s="29">
        <v>15</v>
      </c>
      <c r="F40" s="29">
        <v>183</v>
      </c>
      <c r="G40" s="15" t="str">
        <f t="shared" si="0"/>
        <v>32 Same Dirn:Same Lane Left Rear</v>
      </c>
      <c r="H40" s="16"/>
      <c r="I40" s="17">
        <f t="shared" si="1"/>
        <v>2.1704381220858677E-2</v>
      </c>
      <c r="J40" s="18"/>
      <c r="K40" s="17">
        <f t="shared" si="2"/>
        <v>4.7231399283102928E-4</v>
      </c>
      <c r="L40" s="30">
        <f t="shared" si="3"/>
        <v>0.97829561877914128</v>
      </c>
      <c r="M40" s="30">
        <f t="shared" si="4"/>
        <v>0.99952768600716901</v>
      </c>
    </row>
    <row r="41" spans="1:13" x14ac:dyDescent="0.2">
      <c r="A41" s="3" t="s">
        <v>72</v>
      </c>
      <c r="B41" s="29">
        <v>211</v>
      </c>
      <c r="C41" s="29">
        <v>72</v>
      </c>
      <c r="D41" s="29">
        <v>38</v>
      </c>
      <c r="E41" s="29">
        <v>34</v>
      </c>
      <c r="F41" s="29">
        <v>355</v>
      </c>
      <c r="G41" s="15" t="str">
        <f t="shared" si="0"/>
        <v>33 Same Dirn:Same Lane Right Rear</v>
      </c>
      <c r="H41" s="16"/>
      <c r="I41" s="17">
        <f t="shared" si="1"/>
        <v>4.5962219055936025E-2</v>
      </c>
      <c r="J41" s="18"/>
      <c r="K41" s="17">
        <f t="shared" si="2"/>
        <v>1.0705783837503329E-3</v>
      </c>
      <c r="L41" s="30">
        <f t="shared" si="3"/>
        <v>0.954037780944064</v>
      </c>
      <c r="M41" s="30">
        <f t="shared" si="4"/>
        <v>0.99892942161624965</v>
      </c>
    </row>
    <row r="42" spans="1:13" x14ac:dyDescent="0.2">
      <c r="A42" s="3" t="s">
        <v>102</v>
      </c>
      <c r="B42" s="29">
        <v>10</v>
      </c>
      <c r="C42" s="29">
        <v>35</v>
      </c>
      <c r="D42" s="29">
        <v>2</v>
      </c>
      <c r="E42" s="29">
        <v>13</v>
      </c>
      <c r="F42" s="29">
        <v>60</v>
      </c>
      <c r="G42" s="15" t="str">
        <f t="shared" si="0"/>
        <v>34 Same Dirn:Same Lane U Turn</v>
      </c>
      <c r="H42" s="16"/>
      <c r="I42" s="17">
        <f t="shared" si="1"/>
        <v>2.2342745374413345E-2</v>
      </c>
      <c r="J42" s="18"/>
      <c r="K42" s="17">
        <f t="shared" si="2"/>
        <v>4.0933879378689204E-4</v>
      </c>
      <c r="L42" s="30">
        <f t="shared" si="3"/>
        <v>0.97765725462558661</v>
      </c>
      <c r="M42" s="30">
        <f t="shared" si="4"/>
        <v>0.99959066120621309</v>
      </c>
    </row>
    <row r="43" spans="1:13" x14ac:dyDescent="0.2">
      <c r="A43" s="3" t="s">
        <v>87</v>
      </c>
      <c r="B43" s="29">
        <v>29</v>
      </c>
      <c r="C43" s="29">
        <v>105</v>
      </c>
      <c r="D43" s="29">
        <v>2</v>
      </c>
      <c r="E43" s="29">
        <v>21</v>
      </c>
      <c r="F43" s="29">
        <v>157</v>
      </c>
      <c r="G43" s="15" t="str">
        <f t="shared" si="0"/>
        <v>35 Same Dirn:Parallel Lanes - S/swipe</v>
      </c>
      <c r="H43" s="16"/>
      <c r="I43" s="17">
        <f t="shared" si="1"/>
        <v>6.7028236123240034E-2</v>
      </c>
      <c r="J43" s="18"/>
      <c r="K43" s="17">
        <f t="shared" si="2"/>
        <v>6.6123958996344094E-4</v>
      </c>
      <c r="L43" s="30">
        <f t="shared" si="3"/>
        <v>0.93297176387675995</v>
      </c>
      <c r="M43" s="30">
        <f t="shared" si="4"/>
        <v>0.99933876041003655</v>
      </c>
    </row>
    <row r="44" spans="1:13" x14ac:dyDescent="0.2">
      <c r="A44" s="3" t="s">
        <v>93</v>
      </c>
      <c r="B44" s="29">
        <v>17</v>
      </c>
      <c r="C44" s="29">
        <v>98</v>
      </c>
      <c r="D44" s="29">
        <v>3</v>
      </c>
      <c r="E44" s="29">
        <v>6</v>
      </c>
      <c r="F44" s="29">
        <v>124</v>
      </c>
      <c r="G44" s="15" t="str">
        <f t="shared" si="0"/>
        <v>36 Same Dirn:Change Lanes-Right</v>
      </c>
      <c r="H44" s="16"/>
      <c r="I44" s="17">
        <f t="shared" si="1"/>
        <v>6.2559687048357362E-2</v>
      </c>
      <c r="J44" s="18"/>
      <c r="K44" s="17">
        <f t="shared" si="2"/>
        <v>1.8892559713241171E-4</v>
      </c>
      <c r="L44" s="30">
        <f t="shared" si="3"/>
        <v>0.93744031295164265</v>
      </c>
      <c r="M44" s="30">
        <f t="shared" si="4"/>
        <v>0.99981107440286754</v>
      </c>
    </row>
    <row r="45" spans="1:13" x14ac:dyDescent="0.2">
      <c r="A45" s="3" t="s">
        <v>97</v>
      </c>
      <c r="B45" s="29">
        <v>18</v>
      </c>
      <c r="C45" s="29">
        <v>80</v>
      </c>
      <c r="D45" s="29"/>
      <c r="E45" s="29">
        <v>2</v>
      </c>
      <c r="F45" s="29">
        <v>100</v>
      </c>
      <c r="G45" s="15" t="str">
        <f t="shared" ref="G45:G76" si="5">A45</f>
        <v>37 Same Dirn:Change Lanes-Left</v>
      </c>
      <c r="H45" s="16"/>
      <c r="I45" s="17">
        <f t="shared" ref="I45:I76" si="6">5*C45/(9*$B$7)</f>
        <v>5.1069132284373361E-2</v>
      </c>
      <c r="J45" s="18"/>
      <c r="K45" s="17">
        <f t="shared" ref="K45:K76" si="7">5*E45/(9*$B$8)</f>
        <v>6.2975199044137237E-5</v>
      </c>
      <c r="L45" s="30">
        <f t="shared" ref="L45:L76" si="8">IF(1-(I45*$M$10)&lt;0,0,1-(I45*$M$10))</f>
        <v>0.94893086771562662</v>
      </c>
      <c r="M45" s="30">
        <f t="shared" ref="M45:M76" si="9">IF(1-(K45*$M$10)&lt;0,0,1-(K45*$M$10))</f>
        <v>0.99993702480095581</v>
      </c>
    </row>
    <row r="46" spans="1:13" x14ac:dyDescent="0.2">
      <c r="A46" s="3" t="s">
        <v>95</v>
      </c>
      <c r="B46" s="29">
        <v>40</v>
      </c>
      <c r="C46" s="29">
        <v>46</v>
      </c>
      <c r="D46" s="29">
        <v>6</v>
      </c>
      <c r="E46" s="29">
        <v>17</v>
      </c>
      <c r="F46" s="29">
        <v>109</v>
      </c>
      <c r="G46" s="15" t="str">
        <f t="shared" si="5"/>
        <v>38 Same Dirn:Parallel Lanes - Turn Right S/swipe</v>
      </c>
      <c r="H46" s="16"/>
      <c r="I46" s="17">
        <f t="shared" si="6"/>
        <v>2.9364751063514681E-2</v>
      </c>
      <c r="J46" s="18"/>
      <c r="K46" s="17">
        <f t="shared" si="7"/>
        <v>5.3528919187516646E-4</v>
      </c>
      <c r="L46" s="30">
        <f t="shared" si="8"/>
        <v>0.97063524893648534</v>
      </c>
      <c r="M46" s="30">
        <f t="shared" si="9"/>
        <v>0.99946471080812482</v>
      </c>
    </row>
    <row r="47" spans="1:13" x14ac:dyDescent="0.2">
      <c r="A47" s="3" t="s">
        <v>103</v>
      </c>
      <c r="B47" s="29">
        <v>33</v>
      </c>
      <c r="C47" s="29">
        <v>11</v>
      </c>
      <c r="D47" s="29">
        <v>3</v>
      </c>
      <c r="E47" s="29">
        <v>1</v>
      </c>
      <c r="F47" s="29">
        <v>48</v>
      </c>
      <c r="G47" s="15" t="str">
        <f t="shared" si="5"/>
        <v>39 Same Dirn:Parallel Lanes - Turn Left S/swipe</v>
      </c>
      <c r="H47" s="16"/>
      <c r="I47" s="17">
        <f t="shared" si="6"/>
        <v>7.0220056891013372E-3</v>
      </c>
      <c r="J47" s="18"/>
      <c r="K47" s="17">
        <f t="shared" si="7"/>
        <v>3.1487599522068619E-5</v>
      </c>
      <c r="L47" s="30">
        <f t="shared" si="8"/>
        <v>0.99297799431089862</v>
      </c>
      <c r="M47" s="30">
        <f t="shared" si="9"/>
        <v>0.9999685124004779</v>
      </c>
    </row>
    <row r="48" spans="1:13" x14ac:dyDescent="0.2">
      <c r="A48" s="3" t="s">
        <v>99</v>
      </c>
      <c r="B48" s="29"/>
      <c r="C48" s="29">
        <v>68</v>
      </c>
      <c r="D48" s="29"/>
      <c r="E48" s="29">
        <v>25</v>
      </c>
      <c r="F48" s="29">
        <v>93</v>
      </c>
      <c r="G48" s="15" t="str">
        <f t="shared" si="5"/>
        <v>40 Manoeuv: Other</v>
      </c>
      <c r="H48" s="16"/>
      <c r="I48" s="17">
        <f t="shared" si="6"/>
        <v>4.3408762441717354E-2</v>
      </c>
      <c r="J48" s="18"/>
      <c r="K48" s="17">
        <f t="shared" si="7"/>
        <v>7.8718998805171541E-4</v>
      </c>
      <c r="L48" s="30">
        <f t="shared" si="8"/>
        <v>0.95659123755828268</v>
      </c>
      <c r="M48" s="30">
        <f t="shared" si="9"/>
        <v>0.99921281001194828</v>
      </c>
    </row>
    <row r="49" spans="1:13" x14ac:dyDescent="0.2">
      <c r="A49" s="3" t="s">
        <v>115</v>
      </c>
      <c r="B49" s="29"/>
      <c r="C49" s="29">
        <v>18</v>
      </c>
      <c r="D49" s="29"/>
      <c r="E49" s="29">
        <v>3</v>
      </c>
      <c r="F49" s="29">
        <v>21</v>
      </c>
      <c r="G49" s="15" t="str">
        <f t="shared" si="5"/>
        <v>42 Manoeuv: Leaving Parking</v>
      </c>
      <c r="H49" s="16"/>
      <c r="I49" s="17">
        <f t="shared" si="6"/>
        <v>1.1490554763984006E-2</v>
      </c>
      <c r="J49" s="18"/>
      <c r="K49" s="17">
        <f t="shared" si="7"/>
        <v>9.4462798566205856E-5</v>
      </c>
      <c r="L49" s="30">
        <f t="shared" si="8"/>
        <v>0.98850944523601603</v>
      </c>
      <c r="M49" s="30">
        <f t="shared" si="9"/>
        <v>0.99990553720143382</v>
      </c>
    </row>
    <row r="50" spans="1:13" ht="15" x14ac:dyDescent="0.25">
      <c r="A50" s="33" t="s">
        <v>122</v>
      </c>
      <c r="B50" s="29"/>
      <c r="C50" s="29">
        <v>9</v>
      </c>
      <c r="D50" s="29"/>
      <c r="E50" s="29">
        <v>1</v>
      </c>
      <c r="F50" s="29">
        <v>10</v>
      </c>
      <c r="G50" s="15" t="str">
        <f t="shared" si="5"/>
        <v>43 Manoeuv: Parking</v>
      </c>
      <c r="H50" s="16"/>
      <c r="I50" s="20">
        <f t="shared" si="6"/>
        <v>5.7452773819920032E-3</v>
      </c>
      <c r="J50" s="21"/>
      <c r="K50" s="20">
        <f t="shared" si="7"/>
        <v>3.1487599522068619E-5</v>
      </c>
      <c r="L50" s="34">
        <f t="shared" si="8"/>
        <v>0.99425472261800796</v>
      </c>
      <c r="M50" s="34">
        <f t="shared" si="9"/>
        <v>0.9999685124004779</v>
      </c>
    </row>
    <row r="51" spans="1:13" x14ac:dyDescent="0.2">
      <c r="A51" s="3" t="s">
        <v>126</v>
      </c>
      <c r="B51" s="29"/>
      <c r="C51" s="29">
        <v>8</v>
      </c>
      <c r="D51" s="29"/>
      <c r="E51" s="29">
        <v>1</v>
      </c>
      <c r="F51" s="29">
        <v>9</v>
      </c>
      <c r="G51" s="15" t="str">
        <f t="shared" si="5"/>
        <v>44 Manoeuv: Parking Veh Only</v>
      </c>
      <c r="H51" s="16"/>
      <c r="I51" s="17">
        <f t="shared" si="6"/>
        <v>5.1069132284373361E-3</v>
      </c>
      <c r="J51" s="18"/>
      <c r="K51" s="17">
        <f t="shared" si="7"/>
        <v>3.1487599522068619E-5</v>
      </c>
      <c r="L51" s="30">
        <f t="shared" si="8"/>
        <v>0.99489308677156263</v>
      </c>
      <c r="M51" s="30">
        <f t="shared" si="9"/>
        <v>0.9999685124004779</v>
      </c>
    </row>
    <row r="52" spans="1:13" ht="15" x14ac:dyDescent="0.25">
      <c r="A52" s="3" t="s">
        <v>127</v>
      </c>
      <c r="B52" s="29">
        <v>3</v>
      </c>
      <c r="C52" s="29">
        <v>4</v>
      </c>
      <c r="D52" s="29">
        <v>1</v>
      </c>
      <c r="E52" s="29"/>
      <c r="F52" s="29">
        <v>8</v>
      </c>
      <c r="G52" s="15" t="str">
        <f t="shared" si="5"/>
        <v>45 Manoeuv: Reversing In Traffic</v>
      </c>
      <c r="H52" s="16"/>
      <c r="I52" s="20">
        <f t="shared" si="6"/>
        <v>2.5534566142186681E-3</v>
      </c>
      <c r="J52" s="21"/>
      <c r="K52" s="20">
        <f t="shared" si="7"/>
        <v>0</v>
      </c>
      <c r="L52" s="34">
        <f t="shared" si="8"/>
        <v>0.99744654338578131</v>
      </c>
      <c r="M52" s="34">
        <f t="shared" si="9"/>
        <v>1</v>
      </c>
    </row>
    <row r="53" spans="1:13" ht="15" x14ac:dyDescent="0.25">
      <c r="A53" s="33" t="s">
        <v>121</v>
      </c>
      <c r="B53" s="29">
        <v>2</v>
      </c>
      <c r="C53" s="29">
        <v>4</v>
      </c>
      <c r="D53" s="29"/>
      <c r="E53" s="29">
        <v>5</v>
      </c>
      <c r="F53" s="29">
        <v>11</v>
      </c>
      <c r="G53" s="15" t="str">
        <f t="shared" si="5"/>
        <v>46 Manoeuv: Reverse Into Fixed Obj</v>
      </c>
      <c r="H53" s="16"/>
      <c r="I53" s="20">
        <f t="shared" si="6"/>
        <v>2.5534566142186681E-3</v>
      </c>
      <c r="J53" s="21"/>
      <c r="K53" s="20">
        <f t="shared" si="7"/>
        <v>1.5743799761034309E-4</v>
      </c>
      <c r="L53" s="34">
        <f t="shared" si="8"/>
        <v>0.99744654338578131</v>
      </c>
      <c r="M53" s="34">
        <f t="shared" si="9"/>
        <v>0.99984256200238963</v>
      </c>
    </row>
    <row r="54" spans="1:13" x14ac:dyDescent="0.2">
      <c r="A54" s="3" t="s">
        <v>75</v>
      </c>
      <c r="B54" s="29"/>
      <c r="C54" s="29">
        <v>244</v>
      </c>
      <c r="D54" s="29">
        <v>1</v>
      </c>
      <c r="E54" s="29">
        <v>61</v>
      </c>
      <c r="F54" s="29">
        <v>306</v>
      </c>
      <c r="G54" s="15" t="str">
        <f t="shared" si="5"/>
        <v>47 Manoeuv: Leaving Driveway</v>
      </c>
      <c r="H54" s="16"/>
      <c r="I54" s="17">
        <f t="shared" si="6"/>
        <v>0.15576085346733876</v>
      </c>
      <c r="J54" s="18"/>
      <c r="K54" s="17">
        <f t="shared" si="7"/>
        <v>1.9207435708461856E-3</v>
      </c>
      <c r="L54" s="30">
        <f t="shared" si="8"/>
        <v>0.8442391465326613</v>
      </c>
      <c r="M54" s="30">
        <f t="shared" si="9"/>
        <v>0.99807925642915385</v>
      </c>
    </row>
    <row r="55" spans="1:13" x14ac:dyDescent="0.2">
      <c r="A55" s="3" t="s">
        <v>90</v>
      </c>
      <c r="B55" s="29">
        <v>8</v>
      </c>
      <c r="C55" s="29">
        <v>85</v>
      </c>
      <c r="D55" s="29">
        <v>5</v>
      </c>
      <c r="E55" s="29">
        <v>29</v>
      </c>
      <c r="F55" s="29">
        <v>127</v>
      </c>
      <c r="G55" s="15" t="str">
        <f t="shared" si="5"/>
        <v>49 Manoeuv: From Footway</v>
      </c>
      <c r="H55" s="16"/>
      <c r="I55" s="17">
        <f t="shared" si="6"/>
        <v>5.4260953052146697E-2</v>
      </c>
      <c r="J55" s="18"/>
      <c r="K55" s="17">
        <f t="shared" si="7"/>
        <v>9.1314038613998989E-4</v>
      </c>
      <c r="L55" s="30">
        <f t="shared" si="8"/>
        <v>0.94573904694785327</v>
      </c>
      <c r="M55" s="30">
        <f t="shared" si="9"/>
        <v>0.99908685961386001</v>
      </c>
    </row>
    <row r="56" spans="1:13" x14ac:dyDescent="0.2">
      <c r="A56" s="3" t="s">
        <v>109</v>
      </c>
      <c r="B56" s="29">
        <v>1</v>
      </c>
      <c r="C56" s="29">
        <v>6</v>
      </c>
      <c r="D56" s="29">
        <v>1</v>
      </c>
      <c r="E56" s="29">
        <v>22</v>
      </c>
      <c r="F56" s="29">
        <v>30</v>
      </c>
      <c r="G56" s="15" t="str">
        <f t="shared" si="5"/>
        <v>50 Overtaking: Other</v>
      </c>
      <c r="H56" s="16"/>
      <c r="I56" s="17">
        <f t="shared" si="6"/>
        <v>3.8301849213280021E-3</v>
      </c>
      <c r="J56" s="18"/>
      <c r="K56" s="17">
        <f t="shared" si="7"/>
        <v>6.9272718948550961E-4</v>
      </c>
      <c r="L56" s="30">
        <f t="shared" si="8"/>
        <v>0.99616981507867197</v>
      </c>
      <c r="M56" s="30">
        <f t="shared" si="9"/>
        <v>0.99930727281051446</v>
      </c>
    </row>
    <row r="57" spans="1:13" x14ac:dyDescent="0.2">
      <c r="A57" s="3" t="s">
        <v>105</v>
      </c>
      <c r="B57" s="29">
        <v>3</v>
      </c>
      <c r="C57" s="29">
        <v>22</v>
      </c>
      <c r="D57" s="29"/>
      <c r="E57" s="29">
        <v>22</v>
      </c>
      <c r="F57" s="29">
        <v>47</v>
      </c>
      <c r="G57" s="15" t="str">
        <f t="shared" si="5"/>
        <v>51 Overtaking: Head On</v>
      </c>
      <c r="H57" s="16"/>
      <c r="I57" s="17">
        <f t="shared" si="6"/>
        <v>1.4044011378202674E-2</v>
      </c>
      <c r="J57" s="18"/>
      <c r="K57" s="17">
        <f t="shared" si="7"/>
        <v>6.9272718948550961E-4</v>
      </c>
      <c r="L57" s="30">
        <f t="shared" si="8"/>
        <v>0.98595598862179734</v>
      </c>
      <c r="M57" s="30">
        <f t="shared" si="9"/>
        <v>0.99930727281051446</v>
      </c>
    </row>
    <row r="58" spans="1:13" x14ac:dyDescent="0.2">
      <c r="A58" s="3" t="s">
        <v>98</v>
      </c>
      <c r="B58" s="29">
        <v>3</v>
      </c>
      <c r="C58" s="29">
        <v>27</v>
      </c>
      <c r="D58" s="29">
        <v>1</v>
      </c>
      <c r="E58" s="29">
        <v>66</v>
      </c>
      <c r="F58" s="29">
        <v>97</v>
      </c>
      <c r="G58" s="15" t="str">
        <f t="shared" si="5"/>
        <v>52 Overtaking: Out Of Control</v>
      </c>
      <c r="H58" s="16"/>
      <c r="I58" s="17">
        <f t="shared" si="6"/>
        <v>1.7235832145976009E-2</v>
      </c>
      <c r="J58" s="18"/>
      <c r="K58" s="17">
        <f t="shared" si="7"/>
        <v>2.0781815684565285E-3</v>
      </c>
      <c r="L58" s="30">
        <f t="shared" si="8"/>
        <v>0.98276416785402398</v>
      </c>
      <c r="M58" s="30">
        <f t="shared" si="9"/>
        <v>0.99792181843154348</v>
      </c>
    </row>
    <row r="59" spans="1:13" x14ac:dyDescent="0.2">
      <c r="A59" s="3" t="s">
        <v>129</v>
      </c>
      <c r="B59" s="29">
        <v>1</v>
      </c>
      <c r="C59" s="29">
        <v>1</v>
      </c>
      <c r="D59" s="29"/>
      <c r="E59" s="29">
        <v>4</v>
      </c>
      <c r="F59" s="29">
        <v>6</v>
      </c>
      <c r="G59" s="15" t="str">
        <f t="shared" si="5"/>
        <v>53 Overtaking: Pulling Out</v>
      </c>
      <c r="H59" s="16"/>
      <c r="I59" s="17">
        <f t="shared" si="6"/>
        <v>6.3836415355466702E-4</v>
      </c>
      <c r="J59" s="18"/>
      <c r="K59" s="17">
        <f t="shared" si="7"/>
        <v>1.2595039808827447E-4</v>
      </c>
      <c r="L59" s="30">
        <f t="shared" si="8"/>
        <v>0.99936163584644533</v>
      </c>
      <c r="M59" s="30">
        <f t="shared" si="9"/>
        <v>0.99987404960191173</v>
      </c>
    </row>
    <row r="60" spans="1:13" x14ac:dyDescent="0.2">
      <c r="A60" s="3" t="s">
        <v>128</v>
      </c>
      <c r="B60" s="29">
        <v>1</v>
      </c>
      <c r="C60" s="29">
        <v>1</v>
      </c>
      <c r="D60" s="29"/>
      <c r="E60" s="29">
        <v>4</v>
      </c>
      <c r="F60" s="29">
        <v>6</v>
      </c>
      <c r="G60" s="15" t="str">
        <f t="shared" si="5"/>
        <v>54 Overtaking: Cutting In</v>
      </c>
      <c r="H60" s="16"/>
      <c r="I60" s="17">
        <f t="shared" si="6"/>
        <v>6.3836415355466702E-4</v>
      </c>
      <c r="J60" s="18"/>
      <c r="K60" s="17">
        <f t="shared" si="7"/>
        <v>1.2595039808827447E-4</v>
      </c>
      <c r="L60" s="30">
        <f t="shared" si="8"/>
        <v>0.99936163584644533</v>
      </c>
      <c r="M60" s="30">
        <f t="shared" si="9"/>
        <v>0.99987404960191173</v>
      </c>
    </row>
    <row r="61" spans="1:13" x14ac:dyDescent="0.2">
      <c r="A61" s="3" t="s">
        <v>138</v>
      </c>
      <c r="B61" s="29"/>
      <c r="C61" s="29">
        <v>1</v>
      </c>
      <c r="D61" s="29"/>
      <c r="E61" s="29">
        <v>1</v>
      </c>
      <c r="F61" s="29">
        <v>2</v>
      </c>
      <c r="G61" s="15" t="str">
        <f t="shared" si="5"/>
        <v>55 Overtaking: Pull Out Rear End</v>
      </c>
      <c r="H61" s="16"/>
      <c r="I61" s="17">
        <f t="shared" si="6"/>
        <v>6.3836415355466702E-4</v>
      </c>
      <c r="J61" s="18"/>
      <c r="K61" s="17">
        <f t="shared" si="7"/>
        <v>3.1487599522068619E-5</v>
      </c>
      <c r="L61" s="30">
        <f t="shared" si="8"/>
        <v>0.99936163584644533</v>
      </c>
      <c r="M61" s="30">
        <f t="shared" si="9"/>
        <v>0.9999685124004779</v>
      </c>
    </row>
    <row r="62" spans="1:13" x14ac:dyDescent="0.2">
      <c r="A62" s="3" t="s">
        <v>94</v>
      </c>
      <c r="B62" s="29">
        <v>39</v>
      </c>
      <c r="C62" s="29">
        <v>39</v>
      </c>
      <c r="D62" s="29">
        <v>24</v>
      </c>
      <c r="E62" s="29">
        <v>20</v>
      </c>
      <c r="F62" s="29">
        <v>122</v>
      </c>
      <c r="G62" s="15" t="str">
        <f t="shared" si="5"/>
        <v>56 Overtaking: Into Right Turn</v>
      </c>
      <c r="H62" s="16"/>
      <c r="I62" s="17">
        <f t="shared" si="6"/>
        <v>2.4896201988632013E-2</v>
      </c>
      <c r="J62" s="18"/>
      <c r="K62" s="17">
        <f t="shared" si="7"/>
        <v>6.2975199044137237E-4</v>
      </c>
      <c r="L62" s="30">
        <f t="shared" si="8"/>
        <v>0.97510379801136804</v>
      </c>
      <c r="M62" s="30">
        <f t="shared" si="9"/>
        <v>0.99937024800955865</v>
      </c>
    </row>
    <row r="63" spans="1:13" x14ac:dyDescent="0.2">
      <c r="A63" s="3" t="s">
        <v>113</v>
      </c>
      <c r="B63" s="29">
        <v>2</v>
      </c>
      <c r="C63" s="29">
        <v>18</v>
      </c>
      <c r="D63" s="29"/>
      <c r="E63" s="29">
        <v>8</v>
      </c>
      <c r="F63" s="29">
        <v>28</v>
      </c>
      <c r="G63" s="15" t="str">
        <f t="shared" si="5"/>
        <v>60 On Path: Other</v>
      </c>
      <c r="H63" s="16"/>
      <c r="I63" s="17">
        <f t="shared" si="6"/>
        <v>1.1490554763984006E-2</v>
      </c>
      <c r="J63" s="18"/>
      <c r="K63" s="17">
        <f t="shared" si="7"/>
        <v>2.5190079617654895E-4</v>
      </c>
      <c r="L63" s="30">
        <f t="shared" si="8"/>
        <v>0.98850944523601603</v>
      </c>
      <c r="M63" s="30">
        <f t="shared" si="9"/>
        <v>0.99974809920382346</v>
      </c>
    </row>
    <row r="64" spans="1:13" x14ac:dyDescent="0.2">
      <c r="A64" s="3" t="s">
        <v>84</v>
      </c>
      <c r="B64" s="29">
        <v>2</v>
      </c>
      <c r="C64" s="29">
        <v>155</v>
      </c>
      <c r="D64" s="29"/>
      <c r="E64" s="29">
        <v>25</v>
      </c>
      <c r="F64" s="29">
        <v>182</v>
      </c>
      <c r="G64" s="15" t="str">
        <f t="shared" si="5"/>
        <v>61 On Path: Parked</v>
      </c>
      <c r="H64" s="16"/>
      <c r="I64" s="17">
        <f t="shared" si="6"/>
        <v>9.894644380097338E-2</v>
      </c>
      <c r="J64" s="18"/>
      <c r="K64" s="17">
        <f t="shared" si="7"/>
        <v>7.8718998805171541E-4</v>
      </c>
      <c r="L64" s="30">
        <f t="shared" si="8"/>
        <v>0.90105355619902661</v>
      </c>
      <c r="M64" s="30">
        <f t="shared" si="9"/>
        <v>0.99921281001194828</v>
      </c>
    </row>
    <row r="65" spans="1:13" x14ac:dyDescent="0.2">
      <c r="A65" s="3" t="s">
        <v>108</v>
      </c>
      <c r="B65" s="29">
        <v>3</v>
      </c>
      <c r="C65" s="29">
        <v>25</v>
      </c>
      <c r="D65" s="29"/>
      <c r="E65" s="29">
        <v>12</v>
      </c>
      <c r="F65" s="29">
        <v>40</v>
      </c>
      <c r="G65" s="15" t="str">
        <f t="shared" si="5"/>
        <v>63 On Path: Accident Or Breakdown</v>
      </c>
      <c r="H65" s="16"/>
      <c r="I65" s="17">
        <f t="shared" si="6"/>
        <v>1.5959103838866676E-2</v>
      </c>
      <c r="J65" s="18"/>
      <c r="K65" s="17">
        <f t="shared" si="7"/>
        <v>3.7785119426482342E-4</v>
      </c>
      <c r="L65" s="30">
        <f t="shared" si="8"/>
        <v>0.98404089616113333</v>
      </c>
      <c r="M65" s="30">
        <f t="shared" si="9"/>
        <v>0.99962214880573519</v>
      </c>
    </row>
    <row r="66" spans="1:13" ht="15" x14ac:dyDescent="0.25">
      <c r="A66" s="33" t="s">
        <v>116</v>
      </c>
      <c r="B66" s="29">
        <v>2</v>
      </c>
      <c r="C66" s="29">
        <v>18</v>
      </c>
      <c r="D66" s="29"/>
      <c r="E66" s="29"/>
      <c r="F66" s="29">
        <v>20</v>
      </c>
      <c r="G66" s="15" t="str">
        <f t="shared" si="5"/>
        <v>64 On Path: Open Car Door</v>
      </c>
      <c r="H66" s="21"/>
      <c r="I66" s="20">
        <f t="shared" si="6"/>
        <v>1.1490554763984006E-2</v>
      </c>
      <c r="J66" s="21"/>
      <c r="K66" s="20">
        <f t="shared" si="7"/>
        <v>0</v>
      </c>
      <c r="L66" s="34">
        <f t="shared" si="8"/>
        <v>0.98850944523601603</v>
      </c>
      <c r="M66" s="34">
        <f t="shared" si="9"/>
        <v>1</v>
      </c>
    </row>
    <row r="67" spans="1:13" ht="15" x14ac:dyDescent="0.25">
      <c r="A67" s="33" t="s">
        <v>125</v>
      </c>
      <c r="B67" s="29"/>
      <c r="C67" s="29">
        <v>8</v>
      </c>
      <c r="D67" s="29"/>
      <c r="E67" s="29">
        <v>1</v>
      </c>
      <c r="F67" s="29">
        <v>9</v>
      </c>
      <c r="G67" s="15" t="str">
        <f t="shared" si="5"/>
        <v>65 On Path: Permanent Obstruction</v>
      </c>
      <c r="H67" s="16"/>
      <c r="I67" s="20">
        <f t="shared" si="6"/>
        <v>5.1069132284373361E-3</v>
      </c>
      <c r="J67" s="18"/>
      <c r="K67" s="20">
        <f t="shared" si="7"/>
        <v>3.1487599522068619E-5</v>
      </c>
      <c r="L67" s="34">
        <f t="shared" si="8"/>
        <v>0.99489308677156263</v>
      </c>
      <c r="M67" s="34">
        <f t="shared" si="9"/>
        <v>0.9999685124004779</v>
      </c>
    </row>
    <row r="68" spans="1:13" ht="15" x14ac:dyDescent="0.25">
      <c r="A68" s="33" t="s">
        <v>132</v>
      </c>
      <c r="B68" s="29">
        <v>2</v>
      </c>
      <c r="C68" s="29">
        <v>2</v>
      </c>
      <c r="D68" s="29"/>
      <c r="E68" s="29">
        <v>1</v>
      </c>
      <c r="F68" s="29">
        <v>5</v>
      </c>
      <c r="G68" s="15" t="str">
        <f t="shared" si="5"/>
        <v>66 On Path: Temp Roadworks</v>
      </c>
      <c r="H68" s="21"/>
      <c r="I68" s="20">
        <f t="shared" si="6"/>
        <v>1.276728307109334E-3</v>
      </c>
      <c r="J68" s="21"/>
      <c r="K68" s="20">
        <f t="shared" si="7"/>
        <v>3.1487599522068619E-5</v>
      </c>
      <c r="L68" s="34">
        <f t="shared" si="8"/>
        <v>0.99872327169289066</v>
      </c>
      <c r="M68" s="34">
        <f t="shared" si="9"/>
        <v>0.9999685124004779</v>
      </c>
    </row>
    <row r="69" spans="1:13" ht="15" x14ac:dyDescent="0.25">
      <c r="A69" s="31" t="s">
        <v>101</v>
      </c>
      <c r="B69" s="29">
        <v>5</v>
      </c>
      <c r="C69" s="29">
        <v>32</v>
      </c>
      <c r="D69" s="29">
        <v>1</v>
      </c>
      <c r="E69" s="29">
        <v>27</v>
      </c>
      <c r="F69" s="29">
        <v>65</v>
      </c>
      <c r="G69" s="15" t="str">
        <f t="shared" si="5"/>
        <v>67 On Path: Temp Obj On Cway</v>
      </c>
      <c r="H69" s="16"/>
      <c r="I69" s="20">
        <f t="shared" si="6"/>
        <v>2.0427652913749345E-2</v>
      </c>
      <c r="J69" s="21"/>
      <c r="K69" s="20">
        <f t="shared" si="7"/>
        <v>8.5016518709585265E-4</v>
      </c>
      <c r="L69" s="34">
        <f t="shared" si="8"/>
        <v>0.97957234708625063</v>
      </c>
      <c r="M69" s="34">
        <f t="shared" si="9"/>
        <v>0.9991498348129042</v>
      </c>
    </row>
    <row r="70" spans="1:13" ht="15" x14ac:dyDescent="0.25">
      <c r="A70" s="31" t="s">
        <v>88</v>
      </c>
      <c r="B70" s="29">
        <v>1</v>
      </c>
      <c r="C70" s="29">
        <v>26</v>
      </c>
      <c r="D70" s="29">
        <v>1</v>
      </c>
      <c r="E70" s="29">
        <v>105</v>
      </c>
      <c r="F70" s="29">
        <v>133</v>
      </c>
      <c r="G70" s="15" t="str">
        <f t="shared" si="5"/>
        <v>69 On Path: Hit Animal</v>
      </c>
      <c r="H70" s="16"/>
      <c r="I70" s="20">
        <f t="shared" si="6"/>
        <v>1.6597467992421341E-2</v>
      </c>
      <c r="J70" s="18"/>
      <c r="K70" s="17">
        <f t="shared" si="7"/>
        <v>3.3061979498172048E-3</v>
      </c>
      <c r="L70" s="30">
        <f t="shared" si="8"/>
        <v>0.98340253200757866</v>
      </c>
      <c r="M70" s="30">
        <f t="shared" si="9"/>
        <v>0.99669380205018276</v>
      </c>
    </row>
    <row r="71" spans="1:13" x14ac:dyDescent="0.2">
      <c r="A71" s="3" t="s">
        <v>89</v>
      </c>
      <c r="B71" s="29">
        <v>54</v>
      </c>
      <c r="C71" s="29">
        <v>18</v>
      </c>
      <c r="D71" s="29">
        <v>43</v>
      </c>
      <c r="E71" s="29">
        <v>13</v>
      </c>
      <c r="F71" s="29">
        <v>128</v>
      </c>
      <c r="G71" s="15" t="str">
        <f t="shared" si="5"/>
        <v>70 Off Path On Straight: Other</v>
      </c>
      <c r="H71" s="16"/>
      <c r="I71" s="17">
        <f t="shared" si="6"/>
        <v>1.1490554763984006E-2</v>
      </c>
      <c r="J71" s="18"/>
      <c r="K71" s="17">
        <f t="shared" si="7"/>
        <v>4.0933879378689204E-4</v>
      </c>
      <c r="L71" s="30">
        <f t="shared" si="8"/>
        <v>0.98850944523601603</v>
      </c>
      <c r="M71" s="30">
        <f t="shared" si="9"/>
        <v>0.99959066120621309</v>
      </c>
    </row>
    <row r="72" spans="1:13" x14ac:dyDescent="0.2">
      <c r="A72" s="3" t="s">
        <v>76</v>
      </c>
      <c r="B72" s="29">
        <v>6</v>
      </c>
      <c r="C72" s="29">
        <v>42</v>
      </c>
      <c r="D72" s="29">
        <v>3</v>
      </c>
      <c r="E72" s="29">
        <v>234</v>
      </c>
      <c r="F72" s="29">
        <v>285</v>
      </c>
      <c r="G72" s="15" t="str">
        <f t="shared" si="5"/>
        <v>71 Off Path On Straight: Off Left Cway</v>
      </c>
      <c r="H72" s="16"/>
      <c r="I72" s="17">
        <f t="shared" si="6"/>
        <v>2.6811294449296013E-2</v>
      </c>
      <c r="J72" s="18"/>
      <c r="K72" s="17">
        <f t="shared" si="7"/>
        <v>7.368098288164056E-3</v>
      </c>
      <c r="L72" s="30">
        <f t="shared" si="8"/>
        <v>0.97318870555070403</v>
      </c>
      <c r="M72" s="30">
        <f t="shared" si="9"/>
        <v>0.99263190171183591</v>
      </c>
    </row>
    <row r="73" spans="1:13" x14ac:dyDescent="0.2">
      <c r="A73" s="3" t="s">
        <v>63</v>
      </c>
      <c r="B73" s="29">
        <v>118</v>
      </c>
      <c r="C73" s="29">
        <v>496</v>
      </c>
      <c r="D73" s="29">
        <v>43</v>
      </c>
      <c r="E73" s="29">
        <v>568</v>
      </c>
      <c r="F73" s="29">
        <v>1225</v>
      </c>
      <c r="G73" s="15" t="str">
        <f t="shared" si="5"/>
        <v>72 Off Path On Straight: Off Left Cway Obj</v>
      </c>
      <c r="H73" s="16"/>
      <c r="I73" s="17">
        <f t="shared" si="6"/>
        <v>0.31662862016311483</v>
      </c>
      <c r="J73" s="18"/>
      <c r="K73" s="17">
        <f t="shared" si="7"/>
        <v>1.7884956528534973E-2</v>
      </c>
      <c r="L73" s="30">
        <f t="shared" si="8"/>
        <v>0.68337137983688523</v>
      </c>
      <c r="M73" s="30">
        <f t="shared" si="9"/>
        <v>0.98211504347146505</v>
      </c>
    </row>
    <row r="74" spans="1:13" x14ac:dyDescent="0.2">
      <c r="A74" s="3" t="s">
        <v>82</v>
      </c>
      <c r="B74" s="29">
        <v>3</v>
      </c>
      <c r="C74" s="29">
        <v>32</v>
      </c>
      <c r="D74" s="29">
        <v>4</v>
      </c>
      <c r="E74" s="29">
        <v>183</v>
      </c>
      <c r="F74" s="29">
        <v>222</v>
      </c>
      <c r="G74" s="15" t="str">
        <f t="shared" si="5"/>
        <v>73 Off Path On Straight: Off Right Cway</v>
      </c>
      <c r="H74" s="16"/>
      <c r="I74" s="17">
        <f t="shared" si="6"/>
        <v>2.0427652913749345E-2</v>
      </c>
      <c r="J74" s="18"/>
      <c r="K74" s="17">
        <f t="shared" si="7"/>
        <v>5.7622307125385569E-3</v>
      </c>
      <c r="L74" s="30">
        <f t="shared" si="8"/>
        <v>0.97957234708625063</v>
      </c>
      <c r="M74" s="30">
        <f t="shared" si="9"/>
        <v>0.99423776928746144</v>
      </c>
    </row>
    <row r="75" spans="1:13" x14ac:dyDescent="0.2">
      <c r="A75" s="3" t="s">
        <v>65</v>
      </c>
      <c r="B75" s="29">
        <v>131</v>
      </c>
      <c r="C75" s="29">
        <v>362</v>
      </c>
      <c r="D75" s="29">
        <v>30</v>
      </c>
      <c r="E75" s="29">
        <v>560</v>
      </c>
      <c r="F75" s="29">
        <v>1083</v>
      </c>
      <c r="G75" s="15" t="str">
        <f t="shared" si="5"/>
        <v>74 Off Path On Straight: Off Right Cway Obj</v>
      </c>
      <c r="H75" s="16"/>
      <c r="I75" s="17">
        <f t="shared" si="6"/>
        <v>0.23108782358678945</v>
      </c>
      <c r="J75" s="18"/>
      <c r="K75" s="17">
        <f t="shared" si="7"/>
        <v>1.7633055732358426E-2</v>
      </c>
      <c r="L75" s="30">
        <f t="shared" si="8"/>
        <v>0.76891217641321052</v>
      </c>
      <c r="M75" s="30">
        <f t="shared" si="9"/>
        <v>0.9823669442676416</v>
      </c>
    </row>
    <row r="76" spans="1:13" x14ac:dyDescent="0.2">
      <c r="A76" s="3" t="s">
        <v>68</v>
      </c>
      <c r="B76" s="29">
        <v>153</v>
      </c>
      <c r="C76" s="29">
        <v>287</v>
      </c>
      <c r="D76" s="29">
        <v>30</v>
      </c>
      <c r="E76" s="29">
        <v>342</v>
      </c>
      <c r="F76" s="29">
        <v>812</v>
      </c>
      <c r="G76" s="15" t="str">
        <f t="shared" si="5"/>
        <v>75 Off Path On Straight: Lost Control On Cway</v>
      </c>
      <c r="H76" s="16"/>
      <c r="I76" s="17">
        <f t="shared" si="6"/>
        <v>0.18321051207018943</v>
      </c>
      <c r="J76" s="18"/>
      <c r="K76" s="17">
        <f t="shared" si="7"/>
        <v>1.0768759036547467E-2</v>
      </c>
      <c r="L76" s="30">
        <f t="shared" si="8"/>
        <v>0.81678948792981054</v>
      </c>
      <c r="M76" s="30">
        <f t="shared" si="9"/>
        <v>0.9892312409634525</v>
      </c>
    </row>
    <row r="77" spans="1:13" x14ac:dyDescent="0.2">
      <c r="A77" s="3" t="s">
        <v>79</v>
      </c>
      <c r="B77" s="29">
        <v>127</v>
      </c>
      <c r="C77" s="29">
        <v>15</v>
      </c>
      <c r="D77" s="29">
        <v>79</v>
      </c>
      <c r="E77" s="29">
        <v>11</v>
      </c>
      <c r="F77" s="29">
        <v>232</v>
      </c>
      <c r="G77" s="15" t="str">
        <f t="shared" ref="G77:G90" si="10">A77</f>
        <v>76 Loss Of Control: Left Turn - Intx</v>
      </c>
      <c r="H77" s="16"/>
      <c r="I77" s="17">
        <f t="shared" ref="I77:I90" si="11">5*C77/(9*$B$7)</f>
        <v>9.5754623033200044E-3</v>
      </c>
      <c r="J77" s="18"/>
      <c r="K77" s="17">
        <f t="shared" ref="K77:K90" si="12">5*E77/(9*$B$8)</f>
        <v>3.463635947427548E-4</v>
      </c>
      <c r="L77" s="30">
        <f t="shared" ref="L77:L90" si="13">IF(1-(I77*$M$10)&lt;0,0,1-(I77*$M$10))</f>
        <v>0.99042453769668004</v>
      </c>
      <c r="M77" s="30">
        <f t="shared" ref="M77:M90" si="14">IF(1-(K77*$M$10)&lt;0,0,1-(K77*$M$10))</f>
        <v>0.99965363640525728</v>
      </c>
    </row>
    <row r="78" spans="1:13" x14ac:dyDescent="0.2">
      <c r="A78" s="3" t="s">
        <v>81</v>
      </c>
      <c r="B78" s="29">
        <v>131</v>
      </c>
      <c r="C78" s="29">
        <v>11</v>
      </c>
      <c r="D78" s="29">
        <v>70</v>
      </c>
      <c r="E78" s="29">
        <v>17</v>
      </c>
      <c r="F78" s="29">
        <v>229</v>
      </c>
      <c r="G78" s="15" t="str">
        <f t="shared" si="10"/>
        <v>77 Loss Of Control: Right Turn - Intx</v>
      </c>
      <c r="H78" s="16"/>
      <c r="I78" s="17">
        <f t="shared" si="11"/>
        <v>7.0220056891013372E-3</v>
      </c>
      <c r="J78" s="18"/>
      <c r="K78" s="17">
        <f t="shared" si="12"/>
        <v>5.3528919187516646E-4</v>
      </c>
      <c r="L78" s="30">
        <f t="shared" si="13"/>
        <v>0.99297799431089862</v>
      </c>
      <c r="M78" s="30">
        <f t="shared" si="14"/>
        <v>0.99946471080812482</v>
      </c>
    </row>
    <row r="79" spans="1:13" x14ac:dyDescent="0.2">
      <c r="A79" s="3" t="s">
        <v>137</v>
      </c>
      <c r="B79" s="29"/>
      <c r="C79" s="29"/>
      <c r="D79" s="29"/>
      <c r="E79" s="29">
        <v>2</v>
      </c>
      <c r="F79" s="29">
        <v>2</v>
      </c>
      <c r="G79" s="15" t="str">
        <f t="shared" si="10"/>
        <v>80 Off path On Curve: Other</v>
      </c>
      <c r="H79" s="16"/>
      <c r="I79" s="17">
        <f t="shared" si="11"/>
        <v>0</v>
      </c>
      <c r="J79" s="18"/>
      <c r="K79" s="17">
        <f t="shared" si="12"/>
        <v>6.2975199044137237E-5</v>
      </c>
      <c r="L79" s="30">
        <f t="shared" si="13"/>
        <v>1</v>
      </c>
      <c r="M79" s="30">
        <f t="shared" si="14"/>
        <v>0.99993702480095581</v>
      </c>
    </row>
    <row r="80" spans="1:13" x14ac:dyDescent="0.2">
      <c r="A80" s="3" t="s">
        <v>80</v>
      </c>
      <c r="B80" s="29">
        <v>2</v>
      </c>
      <c r="C80" s="29">
        <v>43</v>
      </c>
      <c r="D80" s="29">
        <v>2</v>
      </c>
      <c r="E80" s="29">
        <v>183</v>
      </c>
      <c r="F80" s="29">
        <v>230</v>
      </c>
      <c r="G80" s="15" t="str">
        <f t="shared" si="10"/>
        <v>81 Off path On Curve: Off Cway Right Bend</v>
      </c>
      <c r="H80" s="16"/>
      <c r="I80" s="17">
        <f t="shared" si="11"/>
        <v>2.7449658602850681E-2</v>
      </c>
      <c r="J80" s="18"/>
      <c r="K80" s="17">
        <f t="shared" si="12"/>
        <v>5.7622307125385569E-3</v>
      </c>
      <c r="L80" s="30">
        <f t="shared" si="13"/>
        <v>0.97255034139714935</v>
      </c>
      <c r="M80" s="30">
        <f t="shared" si="14"/>
        <v>0.99423776928746144</v>
      </c>
    </row>
    <row r="81" spans="1:13" x14ac:dyDescent="0.2">
      <c r="A81" s="3" t="s">
        <v>67</v>
      </c>
      <c r="B81" s="29">
        <v>40</v>
      </c>
      <c r="C81" s="29">
        <v>301</v>
      </c>
      <c r="D81" s="29">
        <v>17</v>
      </c>
      <c r="E81" s="29">
        <v>531</v>
      </c>
      <c r="F81" s="29">
        <v>889</v>
      </c>
      <c r="G81" s="15" t="str">
        <f t="shared" si="10"/>
        <v>82 Off path On Curve: Off Right Bend In Obj</v>
      </c>
      <c r="H81" s="16"/>
      <c r="I81" s="17">
        <f t="shared" si="11"/>
        <v>0.19214761021995477</v>
      </c>
      <c r="J81" s="18"/>
      <c r="K81" s="17">
        <f t="shared" si="12"/>
        <v>1.6719915346218434E-2</v>
      </c>
      <c r="L81" s="30">
        <f t="shared" si="13"/>
        <v>0.80785238978004525</v>
      </c>
      <c r="M81" s="30">
        <f t="shared" si="14"/>
        <v>0.98328008465378158</v>
      </c>
    </row>
    <row r="82" spans="1:13" x14ac:dyDescent="0.2">
      <c r="A82" s="3" t="s">
        <v>85</v>
      </c>
      <c r="B82" s="29">
        <v>2</v>
      </c>
      <c r="C82" s="29">
        <v>44</v>
      </c>
      <c r="D82" s="29">
        <v>1</v>
      </c>
      <c r="E82" s="29">
        <v>130</v>
      </c>
      <c r="F82" s="29">
        <v>177</v>
      </c>
      <c r="G82" s="15" t="str">
        <f t="shared" si="10"/>
        <v>83 Off path On Curve: Off Cway Left Bend</v>
      </c>
      <c r="H82" s="16"/>
      <c r="I82" s="17">
        <f t="shared" si="11"/>
        <v>2.8088022756405349E-2</v>
      </c>
      <c r="J82" s="18"/>
      <c r="K82" s="17">
        <f t="shared" si="12"/>
        <v>4.0933879378689201E-3</v>
      </c>
      <c r="L82" s="30">
        <f t="shared" si="13"/>
        <v>0.97191197724359468</v>
      </c>
      <c r="M82" s="30">
        <f t="shared" si="14"/>
        <v>0.99590661206213105</v>
      </c>
    </row>
    <row r="83" spans="1:13" x14ac:dyDescent="0.2">
      <c r="A83" s="3" t="s">
        <v>70</v>
      </c>
      <c r="B83" s="29">
        <v>24</v>
      </c>
      <c r="C83" s="29">
        <v>310</v>
      </c>
      <c r="D83" s="29">
        <v>13</v>
      </c>
      <c r="E83" s="29">
        <v>334</v>
      </c>
      <c r="F83" s="29">
        <v>681</v>
      </c>
      <c r="G83" s="15" t="str">
        <f t="shared" si="10"/>
        <v>84 Off path On Curve: Off Left Bend In Obj</v>
      </c>
      <c r="H83" s="16"/>
      <c r="I83" s="17">
        <f t="shared" si="11"/>
        <v>0.19789288760194676</v>
      </c>
      <c r="J83" s="18"/>
      <c r="K83" s="17">
        <f t="shared" si="12"/>
        <v>1.0516858240370918E-2</v>
      </c>
      <c r="L83" s="30">
        <f t="shared" si="13"/>
        <v>0.80210711239805321</v>
      </c>
      <c r="M83" s="30">
        <f t="shared" si="14"/>
        <v>0.98948314175962904</v>
      </c>
    </row>
    <row r="84" spans="1:13" x14ac:dyDescent="0.2">
      <c r="A84" s="3" t="s">
        <v>78</v>
      </c>
      <c r="B84" s="29">
        <v>14</v>
      </c>
      <c r="C84" s="29">
        <v>92</v>
      </c>
      <c r="D84" s="29">
        <v>5</v>
      </c>
      <c r="E84" s="29">
        <v>137</v>
      </c>
      <c r="F84" s="29">
        <v>248</v>
      </c>
      <c r="G84" s="15" t="str">
        <f t="shared" si="10"/>
        <v>85 Off path On Curve: Lost Control On Cway</v>
      </c>
      <c r="H84" s="16"/>
      <c r="I84" s="17">
        <f t="shared" si="11"/>
        <v>5.8729502127029362E-2</v>
      </c>
      <c r="J84" s="18"/>
      <c r="K84" s="17">
        <f t="shared" si="12"/>
        <v>4.3138011345234002E-3</v>
      </c>
      <c r="L84" s="30">
        <f t="shared" si="13"/>
        <v>0.94127049787297068</v>
      </c>
      <c r="M84" s="30">
        <f t="shared" si="14"/>
        <v>0.9956861988654766</v>
      </c>
    </row>
    <row r="85" spans="1:13" x14ac:dyDescent="0.2">
      <c r="A85" s="3" t="s">
        <v>118</v>
      </c>
      <c r="B85" s="29">
        <v>4</v>
      </c>
      <c r="C85" s="29">
        <v>3</v>
      </c>
      <c r="D85" s="29">
        <v>1</v>
      </c>
      <c r="E85" s="29">
        <v>8</v>
      </c>
      <c r="F85" s="29">
        <v>16</v>
      </c>
      <c r="G85" s="15" t="str">
        <f t="shared" si="10"/>
        <v>90 Misc: Passenger Other</v>
      </c>
      <c r="H85" s="16"/>
      <c r="I85" s="17">
        <f t="shared" si="11"/>
        <v>1.9150924606640011E-3</v>
      </c>
      <c r="J85" s="18"/>
      <c r="K85" s="17">
        <f t="shared" si="12"/>
        <v>2.5190079617654895E-4</v>
      </c>
      <c r="L85" s="30">
        <f t="shared" si="13"/>
        <v>0.99808490753933599</v>
      </c>
      <c r="M85" s="30">
        <f t="shared" si="14"/>
        <v>0.99974809920382346</v>
      </c>
    </row>
    <row r="86" spans="1:13" ht="15" x14ac:dyDescent="0.25">
      <c r="A86" s="33" t="s">
        <v>96</v>
      </c>
      <c r="B86" s="29">
        <v>8</v>
      </c>
      <c r="C86" s="29">
        <v>48</v>
      </c>
      <c r="D86" s="29">
        <v>9</v>
      </c>
      <c r="E86" s="29">
        <v>39</v>
      </c>
      <c r="F86" s="29">
        <v>104</v>
      </c>
      <c r="G86" s="15" t="str">
        <f t="shared" si="10"/>
        <v>91 Misc: Passenger Fell In/From Veh</v>
      </c>
      <c r="H86" s="16"/>
      <c r="I86" s="20">
        <f t="shared" si="11"/>
        <v>3.0641479370624017E-2</v>
      </c>
      <c r="J86" s="21"/>
      <c r="K86" s="20">
        <f t="shared" si="12"/>
        <v>1.2280163813606761E-3</v>
      </c>
      <c r="L86" s="34">
        <f t="shared" si="13"/>
        <v>0.969358520629376</v>
      </c>
      <c r="M86" s="34">
        <f t="shared" si="14"/>
        <v>0.99877198361863928</v>
      </c>
    </row>
    <row r="87" spans="1:13" ht="15" x14ac:dyDescent="0.25">
      <c r="A87" s="33" t="s">
        <v>134</v>
      </c>
      <c r="B87" s="29">
        <v>1</v>
      </c>
      <c r="C87" s="29">
        <v>2</v>
      </c>
      <c r="D87" s="29"/>
      <c r="E87" s="29">
        <v>2</v>
      </c>
      <c r="F87" s="29">
        <v>5</v>
      </c>
      <c r="G87" s="15" t="str">
        <f t="shared" si="10"/>
        <v>92 Misc: Load Struck Veh</v>
      </c>
      <c r="H87" s="21"/>
      <c r="I87" s="20">
        <f t="shared" si="11"/>
        <v>1.276728307109334E-3</v>
      </c>
      <c r="J87" s="21"/>
      <c r="K87" s="20">
        <f t="shared" si="12"/>
        <v>6.2975199044137237E-5</v>
      </c>
      <c r="L87" s="34">
        <f t="shared" si="13"/>
        <v>0.99872327169289066</v>
      </c>
      <c r="M87" s="34">
        <f t="shared" si="14"/>
        <v>0.99993702480095581</v>
      </c>
    </row>
    <row r="88" spans="1:13" x14ac:dyDescent="0.2">
      <c r="A88" s="3" t="s">
        <v>124</v>
      </c>
      <c r="B88" s="29"/>
      <c r="C88" s="29">
        <v>2</v>
      </c>
      <c r="D88" s="29"/>
      <c r="E88" s="29">
        <v>7</v>
      </c>
      <c r="F88" s="29">
        <v>9</v>
      </c>
      <c r="G88" s="15" t="str">
        <f t="shared" si="10"/>
        <v>93 Misc: Struck Train</v>
      </c>
      <c r="H88" s="16"/>
      <c r="I88" s="17">
        <f t="shared" si="11"/>
        <v>1.276728307109334E-3</v>
      </c>
      <c r="J88" s="18"/>
      <c r="K88" s="17">
        <f t="shared" si="12"/>
        <v>2.2041319665448033E-4</v>
      </c>
      <c r="L88" s="30">
        <f t="shared" si="13"/>
        <v>0.99872327169289066</v>
      </c>
      <c r="M88" s="30">
        <f t="shared" si="14"/>
        <v>0.99977958680334555</v>
      </c>
    </row>
    <row r="89" spans="1:13" ht="15" x14ac:dyDescent="0.25">
      <c r="A89" s="33" t="s">
        <v>133</v>
      </c>
      <c r="B89" s="29"/>
      <c r="C89" s="29">
        <v>1</v>
      </c>
      <c r="D89" s="29"/>
      <c r="E89" s="29">
        <v>4</v>
      </c>
      <c r="F89" s="29">
        <v>5</v>
      </c>
      <c r="G89" s="15" t="str">
        <f t="shared" si="10"/>
        <v>96 Misc: Parked Car Ran Away</v>
      </c>
      <c r="H89" s="21"/>
      <c r="I89" s="20">
        <f t="shared" si="11"/>
        <v>6.3836415355466702E-4</v>
      </c>
      <c r="J89" s="21"/>
      <c r="K89" s="20">
        <f t="shared" si="12"/>
        <v>1.2595039808827447E-4</v>
      </c>
      <c r="L89" s="34">
        <f t="shared" si="13"/>
        <v>0.99936163584644533</v>
      </c>
      <c r="M89" s="34">
        <f t="shared" si="14"/>
        <v>0.99987404960191173</v>
      </c>
    </row>
    <row r="90" spans="1:13" x14ac:dyDescent="0.2">
      <c r="A90" s="3" t="s">
        <v>92</v>
      </c>
      <c r="B90" s="29">
        <v>14</v>
      </c>
      <c r="C90" s="29">
        <v>85</v>
      </c>
      <c r="D90" s="29">
        <v>4</v>
      </c>
      <c r="E90" s="29">
        <v>22</v>
      </c>
      <c r="F90" s="29">
        <v>125</v>
      </c>
      <c r="G90" s="15" t="str">
        <f t="shared" si="10"/>
        <v>98 Pedest: Other</v>
      </c>
      <c r="H90" s="16"/>
      <c r="I90" s="17">
        <f t="shared" si="11"/>
        <v>5.4260953052146697E-2</v>
      </c>
      <c r="J90" s="18"/>
      <c r="K90" s="17">
        <f t="shared" si="12"/>
        <v>6.9272718948550961E-4</v>
      </c>
      <c r="L90" s="30">
        <f t="shared" si="13"/>
        <v>0.94573904694785327</v>
      </c>
      <c r="M90" s="30">
        <f t="shared" si="14"/>
        <v>0.99930727281051446</v>
      </c>
    </row>
    <row r="91" spans="1:13" x14ac:dyDescent="0.2">
      <c r="A91" s="3" t="s">
        <v>60</v>
      </c>
      <c r="B91" s="29">
        <v>5933</v>
      </c>
      <c r="C91" s="29">
        <v>5663</v>
      </c>
      <c r="D91" s="29">
        <v>1202</v>
      </c>
      <c r="E91" s="29">
        <v>4612</v>
      </c>
      <c r="F91" s="29">
        <v>17410</v>
      </c>
      <c r="G91" s="29"/>
    </row>
  </sheetData>
  <autoFilter ref="A12:M90">
    <sortState ref="A13:M91">
      <sortCondition ref="G12:G90"/>
    </sortState>
  </autoFilter>
  <mergeCells count="2">
    <mergeCell ref="H10:K10"/>
    <mergeCell ref="L11:M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00"/>
  <sheetViews>
    <sheetView workbookViewId="0">
      <selection activeCell="A2" sqref="A2"/>
    </sheetView>
  </sheetViews>
  <sheetFormatPr defaultRowHeight="14.25" x14ac:dyDescent="0.2"/>
  <cols>
    <col min="1" max="1" width="30.625" customWidth="1"/>
    <col min="2" max="2" width="11.625" style="6" customWidth="1"/>
    <col min="3" max="3" width="15.25" customWidth="1"/>
    <col min="4" max="4" width="10.875" customWidth="1"/>
  </cols>
  <sheetData>
    <row r="1" spans="1:3" x14ac:dyDescent="0.2">
      <c r="A1" t="s">
        <v>36</v>
      </c>
      <c r="B1" s="6" t="s">
        <v>37</v>
      </c>
      <c r="C1" t="s">
        <v>38</v>
      </c>
    </row>
    <row r="2" spans="1:3" x14ac:dyDescent="0.2">
      <c r="A2" t="str">
        <f>IF('Insert Midblock extract here'!A2&lt;&gt;"",IF(LEFT('Insert Midblock extract here'!A2,5)&lt;&gt;"Total",LEFT('Insert Midblock extract here'!A2,LEN('Insert Midblock extract here'!A2)-4),""),"")</f>
        <v>Rivervale Wattle Grove Link 0.15 - 0.29</v>
      </c>
      <c r="B2" s="6">
        <f t="shared" ref="B2:B66" si="0">IF(A2&lt;&gt;"",COUNTIF($A$2:$A$100,A2)-1,0)</f>
        <v>1</v>
      </c>
    </row>
    <row r="3" spans="1:3" x14ac:dyDescent="0.2">
      <c r="A3" s="6" t="str">
        <f>IF('Insert Midblock extract here'!A3&lt;&gt;"",IF(LEFT('Insert Midblock extract here'!A3,5)&lt;&gt;"Total",LEFT('Insert Midblock extract here'!A3,LEN('Insert Midblock extract here'!A3)-4),""),"")</f>
        <v>Rivervale Wattle Grove Link 0.29 - 0.50</v>
      </c>
      <c r="B3" s="6">
        <f t="shared" si="0"/>
        <v>1</v>
      </c>
    </row>
    <row r="4" spans="1:3" x14ac:dyDescent="0.2">
      <c r="A4" s="6" t="str">
        <f>IF('Insert Midblock extract here'!A4&lt;&gt;"",IF(LEFT('Insert Midblock extract here'!A4,5)&lt;&gt;"Total",LEFT('Insert Midblock extract here'!A4,LEN('Insert Midblock extract here'!A4)-4),""),"")</f>
        <v>Rivervale Wattle Grove Link 0.15 - 0.29</v>
      </c>
      <c r="B4" s="6">
        <f t="shared" si="0"/>
        <v>1</v>
      </c>
    </row>
    <row r="5" spans="1:3" x14ac:dyDescent="0.2">
      <c r="A5" s="6" t="str">
        <f>IF('Insert Midblock extract here'!A5&lt;&gt;"",IF(LEFT('Insert Midblock extract here'!A5,5)&lt;&gt;"Total",LEFT('Insert Midblock extract here'!A5,LEN('Insert Midblock extract here'!A5)-4),""),"")</f>
        <v>Rivervale Wattle Grove Link 0.29 - 0.50</v>
      </c>
      <c r="B5" s="6">
        <f t="shared" si="0"/>
        <v>1</v>
      </c>
    </row>
    <row r="6" spans="1:3" x14ac:dyDescent="0.2">
      <c r="A6" s="6" t="str">
        <f>IF('Insert Midblock extract here'!A6&lt;&gt;"",IF(LEFT('Insert Midblock extract here'!A6,5)&lt;&gt;"Total",LEFT('Insert Midblock extract here'!A6,LEN('Insert Midblock extract here'!A6)-4),""),"")</f>
        <v/>
      </c>
      <c r="B6" s="6">
        <f t="shared" si="0"/>
        <v>0</v>
      </c>
    </row>
    <row r="7" spans="1:3" x14ac:dyDescent="0.2">
      <c r="A7" s="6" t="str">
        <f>IF('Insert Midblock extract here'!A7&lt;&gt;"",IF(LEFT('Insert Midblock extract here'!A7,5)&lt;&gt;"Total",LEFT('Insert Midblock extract here'!A7,LEN('Insert Midblock extract here'!A7)-4),""),"")</f>
        <v>Francisco St 1.66 - 1.89</v>
      </c>
      <c r="B7" s="6">
        <f t="shared" si="0"/>
        <v>0</v>
      </c>
    </row>
    <row r="8" spans="1:3" x14ac:dyDescent="0.2">
      <c r="A8" s="6" t="str">
        <f>IF('Insert Midblock extract here'!A8&lt;&gt;"",IF(LEFT('Insert Midblock extract here'!A8,5)&lt;&gt;"Total",LEFT('Insert Midblock extract here'!A8,LEN('Insert Midblock extract here'!A8)-4),""),"")</f>
        <v/>
      </c>
      <c r="B8" s="6">
        <f t="shared" si="0"/>
        <v>0</v>
      </c>
    </row>
    <row r="9" spans="1:3" x14ac:dyDescent="0.2">
      <c r="A9" s="6" t="str">
        <f>IF('Insert Midblock extract here'!A9&lt;&gt;"",IF(LEFT('Insert Midblock extract here'!A9,5)&lt;&gt;"Total",LEFT('Insert Midblock extract here'!A9,LEN('Insert Midblock extract here'!A9)-4),""),"")</f>
        <v/>
      </c>
      <c r="B9" s="6">
        <f t="shared" si="0"/>
        <v>0</v>
      </c>
    </row>
    <row r="10" spans="1:3" x14ac:dyDescent="0.2">
      <c r="A10" s="6" t="str">
        <f>IF('Insert Midblock extract here'!A10&lt;&gt;"",IF(LEFT('Insert Midblock extract here'!A10,5)&lt;&gt;"Total",LEFT('Insert Midblock extract here'!A10,LEN('Insert Midblock extract here'!A10)-4),""),"")</f>
        <v/>
      </c>
      <c r="B10" s="6">
        <f t="shared" si="0"/>
        <v>0</v>
      </c>
    </row>
    <row r="11" spans="1:3" x14ac:dyDescent="0.2">
      <c r="A11" s="6" t="str">
        <f>IF('Insert Midblock extract here'!A11&lt;&gt;"",IF(LEFT('Insert Midblock extract here'!A11,5)&lt;&gt;"Total",LEFT('Insert Midblock extract here'!A11,LEN('Insert Midblock extract here'!A11)-4),""),"")</f>
        <v/>
      </c>
      <c r="B11" s="6">
        <f t="shared" si="0"/>
        <v>0</v>
      </c>
    </row>
    <row r="12" spans="1:3" x14ac:dyDescent="0.2">
      <c r="A12" s="6" t="str">
        <f>IF('Insert Midblock extract here'!A12&lt;&gt;"",IF(LEFT('Insert Midblock extract here'!A12,5)&lt;&gt;"Total",LEFT('Insert Midblock extract here'!A12,LEN('Insert Midblock extract here'!A12)-4),""),"")</f>
        <v/>
      </c>
      <c r="B12" s="6">
        <f t="shared" si="0"/>
        <v>0</v>
      </c>
    </row>
    <row r="13" spans="1:3" x14ac:dyDescent="0.2">
      <c r="A13" s="6" t="str">
        <f>IF('Insert Midblock extract here'!A13&lt;&gt;"",IF(LEFT('Insert Midblock extract here'!A13,5)&lt;&gt;"Total",LEFT('Insert Midblock extract here'!A13,LEN('Insert Midblock extract here'!A13)-4),""),"")</f>
        <v/>
      </c>
      <c r="B13" s="6">
        <f t="shared" si="0"/>
        <v>0</v>
      </c>
    </row>
    <row r="14" spans="1:3" x14ac:dyDescent="0.2">
      <c r="A14" s="6" t="str">
        <f>IF('Insert Midblock extract here'!A14&lt;&gt;"",IF(LEFT('Insert Midblock extract here'!A14,5)&lt;&gt;"Total",LEFT('Insert Midblock extract here'!A14,LEN('Insert Midblock extract here'!A14)-4),""),"")</f>
        <v/>
      </c>
      <c r="B14" s="6">
        <f t="shared" si="0"/>
        <v>0</v>
      </c>
    </row>
    <row r="15" spans="1:3" x14ac:dyDescent="0.2">
      <c r="A15" s="6" t="str">
        <f>IF('Insert Midblock extract here'!A15&lt;&gt;"",IF(LEFT('Insert Midblock extract here'!A15,5)&lt;&gt;"Total",LEFT('Insert Midblock extract here'!A15,LEN('Insert Midblock extract here'!A15)-4),""),"")</f>
        <v/>
      </c>
      <c r="B15" s="6">
        <f t="shared" si="0"/>
        <v>0</v>
      </c>
    </row>
    <row r="16" spans="1:3" x14ac:dyDescent="0.2">
      <c r="A16" s="6" t="str">
        <f>IF('Insert Midblock extract here'!A16&lt;&gt;"",IF(LEFT('Insert Midblock extract here'!A16,5)&lt;&gt;"Total",LEFT('Insert Midblock extract here'!A16,LEN('Insert Midblock extract here'!A16)-4),""),"")</f>
        <v/>
      </c>
      <c r="B16" s="6">
        <f t="shared" si="0"/>
        <v>0</v>
      </c>
    </row>
    <row r="17" spans="1:2" x14ac:dyDescent="0.2">
      <c r="A17" s="6" t="str">
        <f>IF('Insert Midblock extract here'!A17&lt;&gt;"",IF(LEFT('Insert Midblock extract here'!A17,5)&lt;&gt;"Total",LEFT('Insert Midblock extract here'!A17,LEN('Insert Midblock extract here'!A17)-4),""),"")</f>
        <v/>
      </c>
      <c r="B17" s="6">
        <f t="shared" si="0"/>
        <v>0</v>
      </c>
    </row>
    <row r="18" spans="1:2" x14ac:dyDescent="0.2">
      <c r="A18" s="6" t="str">
        <f>IF('Insert Midblock extract here'!A18&lt;&gt;"",IF(LEFT('Insert Midblock extract here'!A18,5)&lt;&gt;"Total",LEFT('Insert Midblock extract here'!A18,LEN('Insert Midblock extract here'!A18)-4),""),"")</f>
        <v/>
      </c>
      <c r="B18" s="6">
        <f t="shared" si="0"/>
        <v>0</v>
      </c>
    </row>
    <row r="19" spans="1:2" x14ac:dyDescent="0.2">
      <c r="A19" s="6" t="str">
        <f>IF('Insert Midblock extract here'!A19&lt;&gt;"",IF(LEFT('Insert Midblock extract here'!A19,5)&lt;&gt;"Total",LEFT('Insert Midblock extract here'!A19,LEN('Insert Midblock extract here'!A19)-4),""),"")</f>
        <v/>
      </c>
      <c r="B19" s="6">
        <f t="shared" si="0"/>
        <v>0</v>
      </c>
    </row>
    <row r="20" spans="1:2" x14ac:dyDescent="0.2">
      <c r="A20" s="6" t="str">
        <f>IF('Insert Midblock extract here'!A20&lt;&gt;"",IF(LEFT('Insert Midblock extract here'!A20,5)&lt;&gt;"Total",LEFT('Insert Midblock extract here'!A20,LEN('Insert Midblock extract here'!A20)-4),""),"")</f>
        <v/>
      </c>
      <c r="B20" s="6">
        <f t="shared" si="0"/>
        <v>0</v>
      </c>
    </row>
    <row r="21" spans="1:2" x14ac:dyDescent="0.2">
      <c r="A21" s="6" t="str">
        <f>IF('Insert Midblock extract here'!A21&lt;&gt;"",IF(LEFT('Insert Midblock extract here'!A21,5)&lt;&gt;"Total",LEFT('Insert Midblock extract here'!A21,LEN('Insert Midblock extract here'!A21)-4),""),"")</f>
        <v/>
      </c>
      <c r="B21" s="6">
        <f t="shared" si="0"/>
        <v>0</v>
      </c>
    </row>
    <row r="22" spans="1:2" x14ac:dyDescent="0.2">
      <c r="A22" s="6" t="str">
        <f>IF('Insert Midblock extract here'!A22&lt;&gt;"",IF(LEFT('Insert Midblock extract here'!A22,5)&lt;&gt;"Total",LEFT('Insert Midblock extract here'!A22,LEN('Insert Midblock extract here'!A22)-4),""),"")</f>
        <v/>
      </c>
      <c r="B22" s="6">
        <f t="shared" si="0"/>
        <v>0</v>
      </c>
    </row>
    <row r="23" spans="1:2" x14ac:dyDescent="0.2">
      <c r="A23" s="6" t="str">
        <f>IF('Insert Midblock extract here'!A23&lt;&gt;"",IF(LEFT('Insert Midblock extract here'!A23,5)&lt;&gt;"Total",LEFT('Insert Midblock extract here'!A23,LEN('Insert Midblock extract here'!A23)-4),""),"")</f>
        <v/>
      </c>
      <c r="B23" s="6">
        <f t="shared" si="0"/>
        <v>0</v>
      </c>
    </row>
    <row r="24" spans="1:2" x14ac:dyDescent="0.2">
      <c r="A24" s="6" t="str">
        <f>IF('Insert Midblock extract here'!A24&lt;&gt;"",IF(LEFT('Insert Midblock extract here'!A24,5)&lt;&gt;"Total",LEFT('Insert Midblock extract here'!A24,LEN('Insert Midblock extract here'!A24)-4),""),"")</f>
        <v/>
      </c>
      <c r="B24" s="6">
        <f t="shared" si="0"/>
        <v>0</v>
      </c>
    </row>
    <row r="25" spans="1:2" x14ac:dyDescent="0.2">
      <c r="A25" s="6" t="str">
        <f>IF('Insert Midblock extract here'!A25&lt;&gt;"",IF(LEFT('Insert Midblock extract here'!A25,5)&lt;&gt;"Total",LEFT('Insert Midblock extract here'!A25,LEN('Insert Midblock extract here'!A25)-4),""),"")</f>
        <v/>
      </c>
      <c r="B25" s="6">
        <f t="shared" si="0"/>
        <v>0</v>
      </c>
    </row>
    <row r="26" spans="1:2" x14ac:dyDescent="0.2">
      <c r="A26" s="6" t="str">
        <f>IF('Insert Midblock extract here'!A26&lt;&gt;"",IF(LEFT('Insert Midblock extract here'!A26,5)&lt;&gt;"Total",LEFT('Insert Midblock extract here'!A26,LEN('Insert Midblock extract here'!A26)-4),""),"")</f>
        <v/>
      </c>
      <c r="B26" s="6">
        <f t="shared" si="0"/>
        <v>0</v>
      </c>
    </row>
    <row r="27" spans="1:2" x14ac:dyDescent="0.2">
      <c r="A27" s="6" t="str">
        <f>IF('Insert Midblock extract here'!A27&lt;&gt;"",IF(LEFT('Insert Midblock extract here'!A27,5)&lt;&gt;"Total",LEFT('Insert Midblock extract here'!A27,LEN('Insert Midblock extract here'!A27)-4),""),"")</f>
        <v/>
      </c>
      <c r="B27" s="6">
        <f t="shared" si="0"/>
        <v>0</v>
      </c>
    </row>
    <row r="28" spans="1:2" x14ac:dyDescent="0.2">
      <c r="A28" s="6" t="str">
        <f>IF('Insert Midblock extract here'!A28&lt;&gt;"",IF(LEFT('Insert Midblock extract here'!A28,5)&lt;&gt;"Total",LEFT('Insert Midblock extract here'!A28,LEN('Insert Midblock extract here'!A28)-4),""),"")</f>
        <v/>
      </c>
      <c r="B28" s="6">
        <f t="shared" si="0"/>
        <v>0</v>
      </c>
    </row>
    <row r="29" spans="1:2" x14ac:dyDescent="0.2">
      <c r="A29" s="6" t="str">
        <f>IF('Insert Midblock extract here'!A29&lt;&gt;"",IF(LEFT('Insert Midblock extract here'!A29,5)&lt;&gt;"Total",LEFT('Insert Midblock extract here'!A29,LEN('Insert Midblock extract here'!A29)-4),""),"")</f>
        <v/>
      </c>
      <c r="B29" s="6">
        <f t="shared" si="0"/>
        <v>0</v>
      </c>
    </row>
    <row r="30" spans="1:2" x14ac:dyDescent="0.2">
      <c r="A30" s="6" t="str">
        <f>IF('Insert Midblock extract here'!A30&lt;&gt;"",IF(LEFT('Insert Midblock extract here'!A30,5)&lt;&gt;"Total",LEFT('Insert Midblock extract here'!A30,LEN('Insert Midblock extract here'!A30)-4),""),"")</f>
        <v/>
      </c>
      <c r="B30" s="6">
        <f t="shared" si="0"/>
        <v>0</v>
      </c>
    </row>
    <row r="31" spans="1:2" x14ac:dyDescent="0.2">
      <c r="A31" s="6" t="str">
        <f>IF('Insert Midblock extract here'!A31&lt;&gt;"",IF(LEFT('Insert Midblock extract here'!A31,5)&lt;&gt;"Total",LEFT('Insert Midblock extract here'!A31,LEN('Insert Midblock extract here'!A31)-4),""),"")</f>
        <v/>
      </c>
      <c r="B31" s="6">
        <f t="shared" si="0"/>
        <v>0</v>
      </c>
    </row>
    <row r="32" spans="1:2" x14ac:dyDescent="0.2">
      <c r="A32" s="6" t="str">
        <f>IF('Insert Midblock extract here'!A32&lt;&gt;"",IF(LEFT('Insert Midblock extract here'!A32,5)&lt;&gt;"Total",LEFT('Insert Midblock extract here'!A32,LEN('Insert Midblock extract here'!A32)-4),""),"")</f>
        <v/>
      </c>
      <c r="B32" s="6">
        <f t="shared" si="0"/>
        <v>0</v>
      </c>
    </row>
    <row r="33" spans="1:2" x14ac:dyDescent="0.2">
      <c r="A33" s="6" t="str">
        <f>IF('Insert Midblock extract here'!A33&lt;&gt;"",IF(LEFT('Insert Midblock extract here'!A33,5)&lt;&gt;"Total",LEFT('Insert Midblock extract here'!A33,LEN('Insert Midblock extract here'!A33)-4),""),"")</f>
        <v/>
      </c>
      <c r="B33" s="6">
        <f t="shared" si="0"/>
        <v>0</v>
      </c>
    </row>
    <row r="34" spans="1:2" x14ac:dyDescent="0.2">
      <c r="A34" s="6" t="str">
        <f>IF('Insert Midblock extract here'!A34&lt;&gt;"",IF(LEFT('Insert Midblock extract here'!A34,5)&lt;&gt;"Total",LEFT('Insert Midblock extract here'!A34,LEN('Insert Midblock extract here'!A34)-4),""),"")</f>
        <v/>
      </c>
      <c r="B34" s="6">
        <f t="shared" si="0"/>
        <v>0</v>
      </c>
    </row>
    <row r="35" spans="1:2" x14ac:dyDescent="0.2">
      <c r="A35" s="6" t="str">
        <f>IF('Insert Midblock extract here'!A35&lt;&gt;"",IF(LEFT('Insert Midblock extract here'!A35,5)&lt;&gt;"Total",LEFT('Insert Midblock extract here'!A35,LEN('Insert Midblock extract here'!A35)-4),""),"")</f>
        <v/>
      </c>
      <c r="B35" s="6">
        <f t="shared" si="0"/>
        <v>0</v>
      </c>
    </row>
    <row r="36" spans="1:2" x14ac:dyDescent="0.2">
      <c r="A36" s="6" t="str">
        <f>IF('Insert Midblock extract here'!A36&lt;&gt;"",IF(LEFT('Insert Midblock extract here'!A36,5)&lt;&gt;"Total",LEFT('Insert Midblock extract here'!A36,LEN('Insert Midblock extract here'!A36)-4),""),"")</f>
        <v/>
      </c>
      <c r="B36" s="6">
        <f t="shared" si="0"/>
        <v>0</v>
      </c>
    </row>
    <row r="37" spans="1:2" x14ac:dyDescent="0.2">
      <c r="A37" s="6" t="str">
        <f>IF('Insert Midblock extract here'!A37&lt;&gt;"",IF(LEFT('Insert Midblock extract here'!A37,5)&lt;&gt;"Total",LEFT('Insert Midblock extract here'!A37,LEN('Insert Midblock extract here'!A37)-4),""),"")</f>
        <v/>
      </c>
      <c r="B37" s="6">
        <f t="shared" si="0"/>
        <v>0</v>
      </c>
    </row>
    <row r="38" spans="1:2" x14ac:dyDescent="0.2">
      <c r="A38" s="6" t="str">
        <f>IF('Insert Midblock extract here'!A38&lt;&gt;"",IF(LEFT('Insert Midblock extract here'!A38,5)&lt;&gt;"Total",LEFT('Insert Midblock extract here'!A38,LEN('Insert Midblock extract here'!A38)-4),""),"")</f>
        <v/>
      </c>
      <c r="B38" s="6">
        <f t="shared" si="0"/>
        <v>0</v>
      </c>
    </row>
    <row r="39" spans="1:2" x14ac:dyDescent="0.2">
      <c r="A39" s="6" t="str">
        <f>IF('Insert Midblock extract here'!A39&lt;&gt;"",IF(LEFT('Insert Midblock extract here'!A39,5)&lt;&gt;"Total",LEFT('Insert Midblock extract here'!A39,LEN('Insert Midblock extract here'!A39)-4),""),"")</f>
        <v/>
      </c>
      <c r="B39" s="6">
        <f t="shared" si="0"/>
        <v>0</v>
      </c>
    </row>
    <row r="40" spans="1:2" x14ac:dyDescent="0.2">
      <c r="A40" s="6" t="str">
        <f>IF('Insert Midblock extract here'!A40&lt;&gt;"",IF(LEFT('Insert Midblock extract here'!A40,5)&lt;&gt;"Total",LEFT('Insert Midblock extract here'!A40,LEN('Insert Midblock extract here'!A40)-4),""),"")</f>
        <v/>
      </c>
      <c r="B40" s="6">
        <f t="shared" si="0"/>
        <v>0</v>
      </c>
    </row>
    <row r="41" spans="1:2" x14ac:dyDescent="0.2">
      <c r="A41" s="6" t="str">
        <f>IF('Insert Midblock extract here'!A41&lt;&gt;"",IF(LEFT('Insert Midblock extract here'!A41,5)&lt;&gt;"Total",LEFT('Insert Midblock extract here'!A41,LEN('Insert Midblock extract here'!A41)-4),""),"")</f>
        <v/>
      </c>
      <c r="B41" s="6">
        <f t="shared" si="0"/>
        <v>0</v>
      </c>
    </row>
    <row r="42" spans="1:2" x14ac:dyDescent="0.2">
      <c r="A42" s="6" t="str">
        <f>IF('Insert Midblock extract here'!A42&lt;&gt;"",IF(LEFT('Insert Midblock extract here'!A42,5)&lt;&gt;"Total",LEFT('Insert Midblock extract here'!A42,LEN('Insert Midblock extract here'!A42)-4),""),"")</f>
        <v/>
      </c>
      <c r="B42" s="6">
        <f t="shared" si="0"/>
        <v>0</v>
      </c>
    </row>
    <row r="43" spans="1:2" x14ac:dyDescent="0.2">
      <c r="A43" s="6" t="str">
        <f>IF('Insert Midblock extract here'!A43&lt;&gt;"",IF(LEFT('Insert Midblock extract here'!A43,5)&lt;&gt;"Total",LEFT('Insert Midblock extract here'!A43,LEN('Insert Midblock extract here'!A43)-4),""),"")</f>
        <v/>
      </c>
      <c r="B43" s="6">
        <f t="shared" si="0"/>
        <v>0</v>
      </c>
    </row>
    <row r="44" spans="1:2" x14ac:dyDescent="0.2">
      <c r="A44" s="6" t="str">
        <f>IF('Insert Midblock extract here'!A44&lt;&gt;"",IF(LEFT('Insert Midblock extract here'!A44,5)&lt;&gt;"Total",LEFT('Insert Midblock extract here'!A44,LEN('Insert Midblock extract here'!A44)-4),""),"")</f>
        <v/>
      </c>
      <c r="B44" s="6">
        <f t="shared" si="0"/>
        <v>0</v>
      </c>
    </row>
    <row r="45" spans="1:2" x14ac:dyDescent="0.2">
      <c r="A45" s="6" t="str">
        <f>IF('Insert Midblock extract here'!A45&lt;&gt;"",IF(LEFT('Insert Midblock extract here'!A45,5)&lt;&gt;"Total",LEFT('Insert Midblock extract here'!A45,LEN('Insert Midblock extract here'!A45)-4),""),"")</f>
        <v/>
      </c>
      <c r="B45" s="6">
        <f t="shared" si="0"/>
        <v>0</v>
      </c>
    </row>
    <row r="46" spans="1:2" x14ac:dyDescent="0.2">
      <c r="A46" s="6" t="str">
        <f>IF('Insert Midblock extract here'!A46&lt;&gt;"",IF(LEFT('Insert Midblock extract here'!A46,5)&lt;&gt;"Total",LEFT('Insert Midblock extract here'!A46,LEN('Insert Midblock extract here'!A46)-4),""),"")</f>
        <v/>
      </c>
      <c r="B46" s="6">
        <f t="shared" si="0"/>
        <v>0</v>
      </c>
    </row>
    <row r="47" spans="1:2" x14ac:dyDescent="0.2">
      <c r="A47" s="6" t="str">
        <f>IF('Insert Midblock extract here'!A47&lt;&gt;"",IF(LEFT('Insert Midblock extract here'!A47,5)&lt;&gt;"Total",LEFT('Insert Midblock extract here'!A47,LEN('Insert Midblock extract here'!A47)-4),""),"")</f>
        <v/>
      </c>
      <c r="B47" s="6">
        <f t="shared" si="0"/>
        <v>0</v>
      </c>
    </row>
    <row r="48" spans="1:2" x14ac:dyDescent="0.2">
      <c r="A48" s="6" t="str">
        <f>IF('Insert Midblock extract here'!A48&lt;&gt;"",IF(LEFT('Insert Midblock extract here'!A48,5)&lt;&gt;"Total",LEFT('Insert Midblock extract here'!A48,LEN('Insert Midblock extract here'!A48)-4),""),"")</f>
        <v/>
      </c>
      <c r="B48" s="6">
        <f t="shared" si="0"/>
        <v>0</v>
      </c>
    </row>
    <row r="49" spans="1:2" x14ac:dyDescent="0.2">
      <c r="A49" s="6" t="str">
        <f>IF('Insert Midblock extract here'!A49&lt;&gt;"",IF(LEFT('Insert Midblock extract here'!A49,5)&lt;&gt;"Total",LEFT('Insert Midblock extract here'!A49,LEN('Insert Midblock extract here'!A49)-4),""),"")</f>
        <v/>
      </c>
      <c r="B49" s="6">
        <f t="shared" si="0"/>
        <v>0</v>
      </c>
    </row>
    <row r="50" spans="1:2" x14ac:dyDescent="0.2">
      <c r="A50" s="6" t="str">
        <f>IF('Insert Midblock extract here'!A50&lt;&gt;"",IF(LEFT('Insert Midblock extract here'!A50,5)&lt;&gt;"Total",LEFT('Insert Midblock extract here'!A50,LEN('Insert Midblock extract here'!A50)-4),""),"")</f>
        <v/>
      </c>
      <c r="B50" s="6">
        <f t="shared" si="0"/>
        <v>0</v>
      </c>
    </row>
    <row r="51" spans="1:2" x14ac:dyDescent="0.2">
      <c r="A51" s="6" t="str">
        <f>IF('Insert Midblock extract here'!A51&lt;&gt;"",IF(LEFT('Insert Midblock extract here'!A51,5)&lt;&gt;"Total",LEFT('Insert Midblock extract here'!A51,LEN('Insert Midblock extract here'!A51)-4),""),"")</f>
        <v/>
      </c>
      <c r="B51" s="6">
        <f t="shared" si="0"/>
        <v>0</v>
      </c>
    </row>
    <row r="52" spans="1:2" x14ac:dyDescent="0.2">
      <c r="A52" s="6" t="str">
        <f>IF('Insert Midblock extract here'!A52&lt;&gt;"",IF(LEFT('Insert Midblock extract here'!A52,5)&lt;&gt;"Total",LEFT('Insert Midblock extract here'!A52,LEN('Insert Midblock extract here'!A52)-4),""),"")</f>
        <v/>
      </c>
      <c r="B52" s="6">
        <f t="shared" si="0"/>
        <v>0</v>
      </c>
    </row>
    <row r="53" spans="1:2" x14ac:dyDescent="0.2">
      <c r="A53" s="6" t="str">
        <f>IF('Insert Midblock extract here'!A53&lt;&gt;"",IF(LEFT('Insert Midblock extract here'!A53,5)&lt;&gt;"Total",LEFT('Insert Midblock extract here'!A53,LEN('Insert Midblock extract here'!A53)-4),""),"")</f>
        <v/>
      </c>
      <c r="B53" s="6">
        <f t="shared" si="0"/>
        <v>0</v>
      </c>
    </row>
    <row r="54" spans="1:2" x14ac:dyDescent="0.2">
      <c r="A54" s="6" t="str">
        <f>IF('Insert Midblock extract here'!A54&lt;&gt;"",IF(LEFT('Insert Midblock extract here'!A54,5)&lt;&gt;"Total",LEFT('Insert Midblock extract here'!A54,LEN('Insert Midblock extract here'!A54)-4),""),"")</f>
        <v/>
      </c>
      <c r="B54" s="6">
        <f t="shared" si="0"/>
        <v>0</v>
      </c>
    </row>
    <row r="55" spans="1:2" x14ac:dyDescent="0.2">
      <c r="A55" s="6" t="str">
        <f>IF('Insert Midblock extract here'!A55&lt;&gt;"",IF(LEFT('Insert Midblock extract here'!A55,5)&lt;&gt;"Total",LEFT('Insert Midblock extract here'!A55,LEN('Insert Midblock extract here'!A55)-4),""),"")</f>
        <v/>
      </c>
      <c r="B55" s="6">
        <f t="shared" si="0"/>
        <v>0</v>
      </c>
    </row>
    <row r="56" spans="1:2" x14ac:dyDescent="0.2">
      <c r="A56" s="6" t="str">
        <f>IF('Insert Midblock extract here'!A56&lt;&gt;"",IF(LEFT('Insert Midblock extract here'!A56,5)&lt;&gt;"Total",LEFT('Insert Midblock extract here'!A56,LEN('Insert Midblock extract here'!A56)-4),""),"")</f>
        <v/>
      </c>
      <c r="B56" s="6">
        <f t="shared" si="0"/>
        <v>0</v>
      </c>
    </row>
    <row r="57" spans="1:2" x14ac:dyDescent="0.2">
      <c r="A57" s="6" t="str">
        <f>IF('Insert Midblock extract here'!A57&lt;&gt;"",IF(LEFT('Insert Midblock extract here'!A57,5)&lt;&gt;"Total",LEFT('Insert Midblock extract here'!A57,LEN('Insert Midblock extract here'!A57)-4),""),"")</f>
        <v/>
      </c>
      <c r="B57" s="6">
        <f t="shared" si="0"/>
        <v>0</v>
      </c>
    </row>
    <row r="58" spans="1:2" x14ac:dyDescent="0.2">
      <c r="A58" s="6" t="str">
        <f>IF('Insert Midblock extract here'!A58&lt;&gt;"",IF(LEFT('Insert Midblock extract here'!A58,5)&lt;&gt;"Total",LEFT('Insert Midblock extract here'!A58,LEN('Insert Midblock extract here'!A58)-4),""),"")</f>
        <v/>
      </c>
      <c r="B58" s="6">
        <f t="shared" si="0"/>
        <v>0</v>
      </c>
    </row>
    <row r="59" spans="1:2" x14ac:dyDescent="0.2">
      <c r="A59" s="6" t="str">
        <f>IF('Insert Midblock extract here'!A59&lt;&gt;"",IF(LEFT('Insert Midblock extract here'!A59,5)&lt;&gt;"Total",LEFT('Insert Midblock extract here'!A59,LEN('Insert Midblock extract here'!A59)-4),""),"")</f>
        <v/>
      </c>
      <c r="B59" s="6">
        <f t="shared" si="0"/>
        <v>0</v>
      </c>
    </row>
    <row r="60" spans="1:2" x14ac:dyDescent="0.2">
      <c r="A60" s="6" t="str">
        <f>IF('Insert Midblock extract here'!A60&lt;&gt;"",IF(LEFT('Insert Midblock extract here'!A60,5)&lt;&gt;"Total",LEFT('Insert Midblock extract here'!A60,LEN('Insert Midblock extract here'!A60)-4),""),"")</f>
        <v/>
      </c>
      <c r="B60" s="6">
        <f t="shared" si="0"/>
        <v>0</v>
      </c>
    </row>
    <row r="61" spans="1:2" x14ac:dyDescent="0.2">
      <c r="A61" s="6" t="str">
        <f>IF('Insert Midblock extract here'!A61&lt;&gt;"",IF(LEFT('Insert Midblock extract here'!A61,5)&lt;&gt;"Total",LEFT('Insert Midblock extract here'!A61,LEN('Insert Midblock extract here'!A61)-4),""),"")</f>
        <v/>
      </c>
      <c r="B61" s="6">
        <f t="shared" si="0"/>
        <v>0</v>
      </c>
    </row>
    <row r="62" spans="1:2" x14ac:dyDescent="0.2">
      <c r="A62" s="6" t="str">
        <f>IF('Insert Midblock extract here'!A62&lt;&gt;"",IF(LEFT('Insert Midblock extract here'!A62,5)&lt;&gt;"Total",LEFT('Insert Midblock extract here'!A62,LEN('Insert Midblock extract here'!A62)-4),""),"")</f>
        <v/>
      </c>
      <c r="B62" s="6">
        <f t="shared" si="0"/>
        <v>0</v>
      </c>
    </row>
    <row r="63" spans="1:2" x14ac:dyDescent="0.2">
      <c r="A63" s="6" t="str">
        <f>IF('Insert Midblock extract here'!A63&lt;&gt;"",IF(LEFT('Insert Midblock extract here'!A63,5)&lt;&gt;"Total",LEFT('Insert Midblock extract here'!A63,LEN('Insert Midblock extract here'!A63)-4),""),"")</f>
        <v/>
      </c>
      <c r="B63" s="6">
        <f t="shared" si="0"/>
        <v>0</v>
      </c>
    </row>
    <row r="64" spans="1:2" x14ac:dyDescent="0.2">
      <c r="A64" s="6" t="str">
        <f>IF('Insert Midblock extract here'!A64&lt;&gt;"",IF(LEFT('Insert Midblock extract here'!A64,5)&lt;&gt;"Total",LEFT('Insert Midblock extract here'!A64,LEN('Insert Midblock extract here'!A64)-4),""),"")</f>
        <v/>
      </c>
      <c r="B64" s="6">
        <f t="shared" si="0"/>
        <v>0</v>
      </c>
    </row>
    <row r="65" spans="1:2" x14ac:dyDescent="0.2">
      <c r="A65" s="6" t="str">
        <f>IF('Insert Midblock extract here'!A65&lt;&gt;"",IF(LEFT('Insert Midblock extract here'!A65,5)&lt;&gt;"Total",LEFT('Insert Midblock extract here'!A65,LEN('Insert Midblock extract here'!A65)-4),""),"")</f>
        <v/>
      </c>
      <c r="B65" s="6">
        <f t="shared" si="0"/>
        <v>0</v>
      </c>
    </row>
    <row r="66" spans="1:2" x14ac:dyDescent="0.2">
      <c r="A66" s="6" t="str">
        <f>IF('Insert Midblock extract here'!A66&lt;&gt;"",IF(LEFT('Insert Midblock extract here'!A66,5)&lt;&gt;"Total",LEFT('Insert Midblock extract here'!A66,LEN('Insert Midblock extract here'!A66)-4),""),"")</f>
        <v/>
      </c>
      <c r="B66" s="6">
        <f t="shared" si="0"/>
        <v>0</v>
      </c>
    </row>
    <row r="67" spans="1:2" x14ac:dyDescent="0.2">
      <c r="A67" s="6" t="str">
        <f>IF('Insert Midblock extract here'!A67&lt;&gt;"",IF(LEFT('Insert Midblock extract here'!A67,5)&lt;&gt;"Total",LEFT('Insert Midblock extract here'!A67,LEN('Insert Midblock extract here'!A67)-4),""),"")</f>
        <v/>
      </c>
      <c r="B67" s="6">
        <f t="shared" ref="B67:B100" si="1">IF(A67&lt;&gt;"",COUNTIF($A$2:$A$100,A67)-1,0)</f>
        <v>0</v>
      </c>
    </row>
    <row r="68" spans="1:2" x14ac:dyDescent="0.2">
      <c r="A68" s="6" t="str">
        <f>IF('Insert Midblock extract here'!A68&lt;&gt;"",IF(LEFT('Insert Midblock extract here'!A68,5)&lt;&gt;"Total",LEFT('Insert Midblock extract here'!A68,LEN('Insert Midblock extract here'!A68)-4),""),"")</f>
        <v/>
      </c>
      <c r="B68" s="6">
        <f t="shared" si="1"/>
        <v>0</v>
      </c>
    </row>
    <row r="69" spans="1:2" x14ac:dyDescent="0.2">
      <c r="A69" s="6" t="str">
        <f>IF('Insert Midblock extract here'!A69&lt;&gt;"",IF(LEFT('Insert Midblock extract here'!A69,5)&lt;&gt;"Total",LEFT('Insert Midblock extract here'!A69,LEN('Insert Midblock extract here'!A69)-4),""),"")</f>
        <v/>
      </c>
      <c r="B69" s="6">
        <f t="shared" si="1"/>
        <v>0</v>
      </c>
    </row>
    <row r="70" spans="1:2" x14ac:dyDescent="0.2">
      <c r="A70" s="6" t="str">
        <f>IF('Insert Midblock extract here'!A70&lt;&gt;"",IF(LEFT('Insert Midblock extract here'!A70,5)&lt;&gt;"Total",LEFT('Insert Midblock extract here'!A70,LEN('Insert Midblock extract here'!A70)-4),""),"")</f>
        <v/>
      </c>
      <c r="B70" s="6">
        <f t="shared" si="1"/>
        <v>0</v>
      </c>
    </row>
    <row r="71" spans="1:2" x14ac:dyDescent="0.2">
      <c r="A71" s="6" t="str">
        <f>IF('Insert Midblock extract here'!A71&lt;&gt;"",IF(LEFT('Insert Midblock extract here'!A71,5)&lt;&gt;"Total",LEFT('Insert Midblock extract here'!A71,LEN('Insert Midblock extract here'!A71)-4),""),"")</f>
        <v/>
      </c>
      <c r="B71" s="6">
        <f t="shared" si="1"/>
        <v>0</v>
      </c>
    </row>
    <row r="72" spans="1:2" x14ac:dyDescent="0.2">
      <c r="A72" s="6" t="str">
        <f>IF('Insert Midblock extract here'!A72&lt;&gt;"",IF(LEFT('Insert Midblock extract here'!A72,5)&lt;&gt;"Total",LEFT('Insert Midblock extract here'!A72,LEN('Insert Midblock extract here'!A72)-4),""),"")</f>
        <v/>
      </c>
      <c r="B72" s="6">
        <f t="shared" si="1"/>
        <v>0</v>
      </c>
    </row>
    <row r="73" spans="1:2" x14ac:dyDescent="0.2">
      <c r="A73" s="6" t="str">
        <f>IF('Insert Midblock extract here'!A73&lt;&gt;"",IF(LEFT('Insert Midblock extract here'!A73,5)&lt;&gt;"Total",LEFT('Insert Midblock extract here'!A73,LEN('Insert Midblock extract here'!A73)-4),""),"")</f>
        <v/>
      </c>
      <c r="B73" s="6">
        <f t="shared" si="1"/>
        <v>0</v>
      </c>
    </row>
    <row r="74" spans="1:2" x14ac:dyDescent="0.2">
      <c r="A74" s="6" t="str">
        <f>IF('Insert Midblock extract here'!A74&lt;&gt;"",IF(LEFT('Insert Midblock extract here'!A74,5)&lt;&gt;"Total",LEFT('Insert Midblock extract here'!A74,LEN('Insert Midblock extract here'!A74)-4),""),"")</f>
        <v/>
      </c>
      <c r="B74" s="6">
        <f t="shared" si="1"/>
        <v>0</v>
      </c>
    </row>
    <row r="75" spans="1:2" x14ac:dyDescent="0.2">
      <c r="A75" s="6" t="str">
        <f>IF('Insert Midblock extract here'!A75&lt;&gt;"",IF(LEFT('Insert Midblock extract here'!A75,5)&lt;&gt;"Total",LEFT('Insert Midblock extract here'!A75,LEN('Insert Midblock extract here'!A75)-4),""),"")</f>
        <v/>
      </c>
      <c r="B75" s="6">
        <f t="shared" si="1"/>
        <v>0</v>
      </c>
    </row>
    <row r="76" spans="1:2" x14ac:dyDescent="0.2">
      <c r="A76" s="6" t="str">
        <f>IF('Insert Midblock extract here'!A76&lt;&gt;"",IF(LEFT('Insert Midblock extract here'!A76,5)&lt;&gt;"Total",LEFT('Insert Midblock extract here'!A76,LEN('Insert Midblock extract here'!A76)-4),""),"")</f>
        <v/>
      </c>
      <c r="B76" s="6">
        <f t="shared" si="1"/>
        <v>0</v>
      </c>
    </row>
    <row r="77" spans="1:2" x14ac:dyDescent="0.2">
      <c r="A77" s="6" t="str">
        <f>IF('Insert Midblock extract here'!A77&lt;&gt;"",IF(LEFT('Insert Midblock extract here'!A77,5)&lt;&gt;"Total",LEFT('Insert Midblock extract here'!A77,LEN('Insert Midblock extract here'!A77)-4),""),"")</f>
        <v/>
      </c>
      <c r="B77" s="6">
        <f t="shared" si="1"/>
        <v>0</v>
      </c>
    </row>
    <row r="78" spans="1:2" x14ac:dyDescent="0.2">
      <c r="A78" s="6" t="str">
        <f>IF('Insert Midblock extract here'!A78&lt;&gt;"",IF(LEFT('Insert Midblock extract here'!A78,5)&lt;&gt;"Total",LEFT('Insert Midblock extract here'!A78,LEN('Insert Midblock extract here'!A78)-4),""),"")</f>
        <v/>
      </c>
      <c r="B78" s="6">
        <f t="shared" si="1"/>
        <v>0</v>
      </c>
    </row>
    <row r="79" spans="1:2" x14ac:dyDescent="0.2">
      <c r="A79" s="6" t="str">
        <f>IF('Insert Midblock extract here'!A79&lt;&gt;"",IF(LEFT('Insert Midblock extract here'!A79,5)&lt;&gt;"Total",LEFT('Insert Midblock extract here'!A79,LEN('Insert Midblock extract here'!A79)-4),""),"")</f>
        <v/>
      </c>
      <c r="B79" s="6">
        <f t="shared" si="1"/>
        <v>0</v>
      </c>
    </row>
    <row r="80" spans="1:2" x14ac:dyDescent="0.2">
      <c r="A80" s="6" t="str">
        <f>IF('Insert Midblock extract here'!A80&lt;&gt;"",IF(LEFT('Insert Midblock extract here'!A80,5)&lt;&gt;"Total",LEFT('Insert Midblock extract here'!A80,LEN('Insert Midblock extract here'!A80)-4),""),"")</f>
        <v/>
      </c>
      <c r="B80" s="6">
        <f t="shared" si="1"/>
        <v>0</v>
      </c>
    </row>
    <row r="81" spans="1:2" x14ac:dyDescent="0.2">
      <c r="A81" s="6" t="str">
        <f>IF('Insert Midblock extract here'!A81&lt;&gt;"",IF(LEFT('Insert Midblock extract here'!A81,5)&lt;&gt;"Total",LEFT('Insert Midblock extract here'!A81,LEN('Insert Midblock extract here'!A81)-4),""),"")</f>
        <v/>
      </c>
      <c r="B81" s="6">
        <f t="shared" si="1"/>
        <v>0</v>
      </c>
    </row>
    <row r="82" spans="1:2" x14ac:dyDescent="0.2">
      <c r="A82" s="6" t="str">
        <f>IF('Insert Midblock extract here'!A82&lt;&gt;"",IF(LEFT('Insert Midblock extract here'!A82,5)&lt;&gt;"Total",LEFT('Insert Midblock extract here'!A82,LEN('Insert Midblock extract here'!A82)-4),""),"")</f>
        <v/>
      </c>
      <c r="B82" s="6">
        <f t="shared" si="1"/>
        <v>0</v>
      </c>
    </row>
    <row r="83" spans="1:2" x14ac:dyDescent="0.2">
      <c r="A83" s="6" t="str">
        <f>IF('Insert Midblock extract here'!A83&lt;&gt;"",IF(LEFT('Insert Midblock extract here'!A83,5)&lt;&gt;"Total",LEFT('Insert Midblock extract here'!A83,LEN('Insert Midblock extract here'!A83)-4),""),"")</f>
        <v/>
      </c>
      <c r="B83" s="6">
        <f t="shared" si="1"/>
        <v>0</v>
      </c>
    </row>
    <row r="84" spans="1:2" x14ac:dyDescent="0.2">
      <c r="A84" s="6" t="str">
        <f>IF('Insert Midblock extract here'!A84&lt;&gt;"",IF(LEFT('Insert Midblock extract here'!A84,5)&lt;&gt;"Total",LEFT('Insert Midblock extract here'!A84,LEN('Insert Midblock extract here'!A84)-4),""),"")</f>
        <v/>
      </c>
      <c r="B84" s="6">
        <f t="shared" si="1"/>
        <v>0</v>
      </c>
    </row>
    <row r="85" spans="1:2" x14ac:dyDescent="0.2">
      <c r="A85" s="6" t="str">
        <f>IF('Insert Midblock extract here'!A85&lt;&gt;"",IF(LEFT('Insert Midblock extract here'!A85,5)&lt;&gt;"Total",LEFT('Insert Midblock extract here'!A85,LEN('Insert Midblock extract here'!A85)-4),""),"")</f>
        <v/>
      </c>
      <c r="B85" s="6">
        <f t="shared" si="1"/>
        <v>0</v>
      </c>
    </row>
    <row r="86" spans="1:2" x14ac:dyDescent="0.2">
      <c r="A86" s="6" t="str">
        <f>IF('Insert Midblock extract here'!A86&lt;&gt;"",IF(LEFT('Insert Midblock extract here'!A86,5)&lt;&gt;"Total",LEFT('Insert Midblock extract here'!A86,LEN('Insert Midblock extract here'!A86)-4),""),"")</f>
        <v/>
      </c>
      <c r="B86" s="6">
        <f t="shared" si="1"/>
        <v>0</v>
      </c>
    </row>
    <row r="87" spans="1:2" x14ac:dyDescent="0.2">
      <c r="A87" s="6" t="str">
        <f>IF('Insert Midblock extract here'!A87&lt;&gt;"",IF(LEFT('Insert Midblock extract here'!A87,5)&lt;&gt;"Total",LEFT('Insert Midblock extract here'!A87,LEN('Insert Midblock extract here'!A87)-4),""),"")</f>
        <v/>
      </c>
      <c r="B87" s="6">
        <f t="shared" si="1"/>
        <v>0</v>
      </c>
    </row>
    <row r="88" spans="1:2" x14ac:dyDescent="0.2">
      <c r="A88" s="6" t="str">
        <f>IF('Insert Midblock extract here'!A88&lt;&gt;"",IF(LEFT('Insert Midblock extract here'!A88,5)&lt;&gt;"Total",LEFT('Insert Midblock extract here'!A88,LEN('Insert Midblock extract here'!A88)-4),""),"")</f>
        <v/>
      </c>
      <c r="B88" s="6">
        <f t="shared" si="1"/>
        <v>0</v>
      </c>
    </row>
    <row r="89" spans="1:2" x14ac:dyDescent="0.2">
      <c r="A89" s="6" t="str">
        <f>IF('Insert Midblock extract here'!A89&lt;&gt;"",IF(LEFT('Insert Midblock extract here'!A89,5)&lt;&gt;"Total",LEFT('Insert Midblock extract here'!A89,LEN('Insert Midblock extract here'!A89)-4),""),"")</f>
        <v/>
      </c>
      <c r="B89" s="6">
        <f t="shared" si="1"/>
        <v>0</v>
      </c>
    </row>
    <row r="90" spans="1:2" x14ac:dyDescent="0.2">
      <c r="A90" s="6" t="str">
        <f>IF('Insert Midblock extract here'!A90&lt;&gt;"",IF(LEFT('Insert Midblock extract here'!A90,5)&lt;&gt;"Total",LEFT('Insert Midblock extract here'!A90,LEN('Insert Midblock extract here'!A90)-4),""),"")</f>
        <v/>
      </c>
      <c r="B90" s="6">
        <f t="shared" si="1"/>
        <v>0</v>
      </c>
    </row>
    <row r="91" spans="1:2" x14ac:dyDescent="0.2">
      <c r="A91" s="6" t="str">
        <f>IF('Insert Midblock extract here'!A91&lt;&gt;"",IF(LEFT('Insert Midblock extract here'!A91,5)&lt;&gt;"Total",LEFT('Insert Midblock extract here'!A91,LEN('Insert Midblock extract here'!A91)-4),""),"")</f>
        <v/>
      </c>
      <c r="B91" s="6">
        <f t="shared" si="1"/>
        <v>0</v>
      </c>
    </row>
    <row r="92" spans="1:2" x14ac:dyDescent="0.2">
      <c r="A92" s="6" t="str">
        <f>IF('Insert Midblock extract here'!A92&lt;&gt;"",IF(LEFT('Insert Midblock extract here'!A92,5)&lt;&gt;"Total",LEFT('Insert Midblock extract here'!A92,LEN('Insert Midblock extract here'!A92)-4),""),"")</f>
        <v/>
      </c>
      <c r="B92" s="6">
        <f t="shared" si="1"/>
        <v>0</v>
      </c>
    </row>
    <row r="93" spans="1:2" x14ac:dyDescent="0.2">
      <c r="A93" s="6" t="str">
        <f>IF('Insert Midblock extract here'!A93&lt;&gt;"",IF(LEFT('Insert Midblock extract here'!A93,5)&lt;&gt;"Total",LEFT('Insert Midblock extract here'!A93,LEN('Insert Midblock extract here'!A93)-4),""),"")</f>
        <v/>
      </c>
      <c r="B93" s="6">
        <f t="shared" si="1"/>
        <v>0</v>
      </c>
    </row>
    <row r="94" spans="1:2" x14ac:dyDescent="0.2">
      <c r="A94" s="6" t="str">
        <f>IF('Insert Midblock extract here'!A94&lt;&gt;"",IF(LEFT('Insert Midblock extract here'!A94,5)&lt;&gt;"Total",LEFT('Insert Midblock extract here'!A94,LEN('Insert Midblock extract here'!A94)-4),""),"")</f>
        <v/>
      </c>
      <c r="B94" s="6">
        <f t="shared" si="1"/>
        <v>0</v>
      </c>
    </row>
    <row r="95" spans="1:2" x14ac:dyDescent="0.2">
      <c r="A95" s="6" t="str">
        <f>IF('Insert Midblock extract here'!A95&lt;&gt;"",IF(LEFT('Insert Midblock extract here'!A95,5)&lt;&gt;"Total",LEFT('Insert Midblock extract here'!A95,LEN('Insert Midblock extract here'!A95)-4),""),"")</f>
        <v/>
      </c>
      <c r="B95" s="6">
        <f t="shared" si="1"/>
        <v>0</v>
      </c>
    </row>
    <row r="96" spans="1:2" x14ac:dyDescent="0.2">
      <c r="A96" s="6" t="str">
        <f>IF('Insert Midblock extract here'!A96&lt;&gt;"",IF(LEFT('Insert Midblock extract here'!A96,5)&lt;&gt;"Total",LEFT('Insert Midblock extract here'!A96,LEN('Insert Midblock extract here'!A96)-4),""),"")</f>
        <v/>
      </c>
      <c r="B96" s="6">
        <f t="shared" si="1"/>
        <v>0</v>
      </c>
    </row>
    <row r="97" spans="1:2" x14ac:dyDescent="0.2">
      <c r="A97" s="6" t="str">
        <f>IF('Insert Midblock extract here'!A97&lt;&gt;"",IF(LEFT('Insert Midblock extract here'!A97,5)&lt;&gt;"Total",LEFT('Insert Midblock extract here'!A97,LEN('Insert Midblock extract here'!A97)-4),""),"")</f>
        <v/>
      </c>
      <c r="B97" s="6">
        <f t="shared" si="1"/>
        <v>0</v>
      </c>
    </row>
    <row r="98" spans="1:2" x14ac:dyDescent="0.2">
      <c r="A98" s="6" t="str">
        <f>IF('Insert Midblock extract here'!A98&lt;&gt;"",IF(LEFT('Insert Midblock extract here'!A98,5)&lt;&gt;"Total",LEFT('Insert Midblock extract here'!A98,LEN('Insert Midblock extract here'!A98)-4),""),"")</f>
        <v/>
      </c>
      <c r="B98" s="6">
        <f t="shared" si="1"/>
        <v>0</v>
      </c>
    </row>
    <row r="99" spans="1:2" x14ac:dyDescent="0.2">
      <c r="A99" s="6" t="str">
        <f>IF('Insert Midblock extract here'!A99&lt;&gt;"",IF(LEFT('Insert Midblock extract here'!A99,5)&lt;&gt;"Total",LEFT('Insert Midblock extract here'!A99,LEN('Insert Midblock extract here'!A99)-4),""),"")</f>
        <v/>
      </c>
      <c r="B99" s="6">
        <f t="shared" si="1"/>
        <v>0</v>
      </c>
    </row>
    <row r="100" spans="1:2" x14ac:dyDescent="0.2">
      <c r="A100" s="6" t="str">
        <f>IF('Insert Midblock extract here'!A100&lt;&gt;"",IF(LEFT('Insert Midblock extract here'!A100,5)&lt;&gt;"Total",LEFT('Insert Midblock extract here'!A100,LEN('Insert Midblock extract here'!A100)-4),""),"")</f>
        <v/>
      </c>
      <c r="B100" s="6">
        <f t="shared" si="1"/>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164"/>
  <sheetViews>
    <sheetView topLeftCell="A82" workbookViewId="0">
      <selection activeCell="B104" sqref="B104"/>
    </sheetView>
  </sheetViews>
  <sheetFormatPr defaultColWidth="9" defaultRowHeight="14.25" x14ac:dyDescent="0.2"/>
  <cols>
    <col min="1" max="1" width="15" style="39" customWidth="1"/>
    <col min="2" max="2" width="16.25" style="39" customWidth="1"/>
    <col min="3" max="3" width="23" style="39" customWidth="1"/>
    <col min="4" max="5" width="28" style="39" customWidth="1"/>
    <col min="6" max="6" width="67.25" style="39" customWidth="1"/>
    <col min="7" max="16384" width="9" style="39"/>
  </cols>
  <sheetData>
    <row r="1" spans="1:6" ht="32.25" thickBot="1" x14ac:dyDescent="0.3">
      <c r="A1" s="41" t="s">
        <v>151</v>
      </c>
      <c r="B1" s="45" t="s">
        <v>152</v>
      </c>
      <c r="C1" s="47" t="s">
        <v>171</v>
      </c>
      <c r="D1" s="42" t="s">
        <v>153</v>
      </c>
      <c r="E1" s="49" t="s">
        <v>173</v>
      </c>
      <c r="F1" s="22" t="s">
        <v>1</v>
      </c>
    </row>
    <row r="2" spans="1:6" ht="15.75" x14ac:dyDescent="0.25">
      <c r="A2" s="43" t="s">
        <v>7</v>
      </c>
      <c r="B2" s="39" t="s">
        <v>44</v>
      </c>
      <c r="D2" s="49" t="s">
        <v>194</v>
      </c>
      <c r="E2" s="49" t="str">
        <f>IF(B2&lt;&gt;"",A2&amp;": "&amp;B2,A2)</f>
        <v>Intersection: Other</v>
      </c>
      <c r="F2" s="55" t="str">
        <f>C2&amp;" - "&amp;D2</f>
        <v xml:space="preserve"> - Please select</v>
      </c>
    </row>
    <row r="3" spans="1:6" ht="15.75" x14ac:dyDescent="0.25">
      <c r="A3" s="43" t="s">
        <v>7</v>
      </c>
      <c r="B3" s="39" t="s">
        <v>44</v>
      </c>
      <c r="C3" s="39" t="s">
        <v>174</v>
      </c>
      <c r="D3" s="39" t="s">
        <v>200</v>
      </c>
      <c r="E3" s="49" t="str">
        <f t="shared" ref="E3:E66" si="0">IF(B3&lt;&gt;"",A3&amp;": "&amp;B3,A3)</f>
        <v>Intersection: Other</v>
      </c>
      <c r="F3" s="55" t="str">
        <f t="shared" ref="F3:F56" si="1">C3&amp;" - "&amp;D3</f>
        <v xml:space="preserve">Road/Enviro - Sideswipe - Lane delineation </v>
      </c>
    </row>
    <row r="4" spans="1:6" ht="15.75" x14ac:dyDescent="0.25">
      <c r="A4" s="43" t="s">
        <v>7</v>
      </c>
      <c r="B4" s="39" t="s">
        <v>44</v>
      </c>
      <c r="C4" s="39" t="s">
        <v>174</v>
      </c>
      <c r="D4" s="39" t="s">
        <v>201</v>
      </c>
      <c r="E4" s="49" t="str">
        <f t="shared" si="0"/>
        <v>Intersection: Other</v>
      </c>
      <c r="F4" s="55" t="str">
        <f t="shared" si="1"/>
        <v xml:space="preserve">Road/Enviro - Head on - intersection alignment </v>
      </c>
    </row>
    <row r="5" spans="1:6" ht="15.75" x14ac:dyDescent="0.25">
      <c r="A5" s="43" t="s">
        <v>7</v>
      </c>
      <c r="B5" s="39" t="s">
        <v>44</v>
      </c>
      <c r="C5" s="39" t="s">
        <v>174</v>
      </c>
      <c r="D5" s="39" t="s">
        <v>202</v>
      </c>
      <c r="E5" s="49" t="str">
        <f t="shared" si="0"/>
        <v>Intersection: Other</v>
      </c>
      <c r="F5" s="55" t="str">
        <f t="shared" si="1"/>
        <v xml:space="preserve">Road/Enviro - Rollover - camber and cross fall </v>
      </c>
    </row>
    <row r="6" spans="1:6" ht="15.75" x14ac:dyDescent="0.25">
      <c r="A6" s="43" t="s">
        <v>7</v>
      </c>
      <c r="B6" s="39" t="s">
        <v>44</v>
      </c>
      <c r="C6" s="39" t="s">
        <v>172</v>
      </c>
      <c r="D6" s="39" t="s">
        <v>180</v>
      </c>
      <c r="E6" s="49" t="str">
        <f t="shared" si="0"/>
        <v>Intersection: Other</v>
      </c>
      <c r="F6" s="55" t="str">
        <f t="shared" si="1"/>
        <v xml:space="preserve">Driver/Vehicle - Inattention </v>
      </c>
    </row>
    <row r="7" spans="1:6" ht="15.75" x14ac:dyDescent="0.25">
      <c r="A7" s="43" t="s">
        <v>7</v>
      </c>
      <c r="B7" s="39" t="s">
        <v>44</v>
      </c>
      <c r="C7" s="39" t="s">
        <v>172</v>
      </c>
      <c r="D7" s="39" t="s">
        <v>203</v>
      </c>
      <c r="E7" s="49" t="str">
        <f t="shared" si="0"/>
        <v>Intersection: Other</v>
      </c>
      <c r="F7" s="55" t="str">
        <f t="shared" si="1"/>
        <v xml:space="preserve">Driver/Vehicle - Merging </v>
      </c>
    </row>
    <row r="8" spans="1:6" ht="15.75" x14ac:dyDescent="0.25">
      <c r="A8" s="43" t="s">
        <v>7</v>
      </c>
      <c r="B8" s="39" t="s">
        <v>44</v>
      </c>
      <c r="C8" s="39" t="s">
        <v>172</v>
      </c>
      <c r="D8" s="39" t="s">
        <v>204</v>
      </c>
      <c r="E8" s="49" t="str">
        <f t="shared" si="0"/>
        <v>Intersection: Other</v>
      </c>
      <c r="F8" s="55" t="str">
        <f t="shared" si="1"/>
        <v xml:space="preserve">Driver/Vehicle - Failing to indicate intentions </v>
      </c>
    </row>
    <row r="9" spans="1:6" ht="15.75" x14ac:dyDescent="0.25">
      <c r="A9" s="43" t="s">
        <v>7</v>
      </c>
      <c r="B9" s="39" t="s">
        <v>44</v>
      </c>
      <c r="C9" s="39" t="s">
        <v>172</v>
      </c>
      <c r="D9" s="39" t="s">
        <v>205</v>
      </c>
      <c r="E9" s="49" t="str">
        <f t="shared" si="0"/>
        <v>Intersection: Other</v>
      </c>
      <c r="F9" s="55" t="str">
        <f t="shared" si="1"/>
        <v>Driver/Vehicle - Excessive speed during change of direction</v>
      </c>
    </row>
    <row r="10" spans="1:6" ht="15.75" x14ac:dyDescent="0.25">
      <c r="A10" s="43" t="s">
        <v>7</v>
      </c>
      <c r="B10" s="39" t="s">
        <v>44</v>
      </c>
      <c r="C10" s="39" t="s">
        <v>172</v>
      </c>
      <c r="D10" s="39" t="s">
        <v>206</v>
      </c>
      <c r="E10" s="49" t="str">
        <f t="shared" si="0"/>
        <v>Intersection: Other</v>
      </c>
      <c r="F10" s="55" t="str">
        <f t="shared" si="1"/>
        <v xml:space="preserve">Driver/Vehicle - Inappropriate speed on approach </v>
      </c>
    </row>
    <row r="11" spans="1:6" ht="15.75" x14ac:dyDescent="0.25">
      <c r="A11" s="43" t="s">
        <v>7</v>
      </c>
      <c r="B11" s="39" t="s">
        <v>44</v>
      </c>
      <c r="C11" s="39" t="s">
        <v>172</v>
      </c>
      <c r="D11" s="39" t="s">
        <v>207</v>
      </c>
      <c r="E11" s="49" t="str">
        <f t="shared" si="0"/>
        <v>Intersection: Other</v>
      </c>
      <c r="F11" s="55" t="str">
        <f t="shared" si="1"/>
        <v>Driver/Vehicle - Fail to maintain separation (right turns)</v>
      </c>
    </row>
    <row r="12" spans="1:6" ht="15.75" x14ac:dyDescent="0.25">
      <c r="A12" s="43" t="s">
        <v>7</v>
      </c>
      <c r="B12" s="39" t="s">
        <v>41</v>
      </c>
      <c r="D12" s="49" t="s">
        <v>194</v>
      </c>
      <c r="E12" s="49" t="str">
        <f t="shared" si="0"/>
        <v>Intersection: Rear End</v>
      </c>
      <c r="F12" s="55" t="str">
        <f t="shared" si="1"/>
        <v xml:space="preserve"> - Please select</v>
      </c>
    </row>
    <row r="13" spans="1:6" ht="15.75" x14ac:dyDescent="0.25">
      <c r="A13" s="43" t="s">
        <v>7</v>
      </c>
      <c r="B13" s="39" t="s">
        <v>41</v>
      </c>
      <c r="C13" s="39" t="s">
        <v>174</v>
      </c>
      <c r="D13" s="54" t="s">
        <v>187</v>
      </c>
      <c r="E13" s="49" t="str">
        <f t="shared" si="0"/>
        <v>Intersection: Rear End</v>
      </c>
      <c r="F13" s="55" t="str">
        <f t="shared" si="1"/>
        <v>Road/Enviro - Insufficient stacking distance Inappropriate turning pockets</v>
      </c>
    </row>
    <row r="14" spans="1:6" ht="30" customHeight="1" x14ac:dyDescent="0.25">
      <c r="A14" s="43" t="s">
        <v>7</v>
      </c>
      <c r="B14" s="39" t="s">
        <v>41</v>
      </c>
      <c r="C14" s="39" t="s">
        <v>174</v>
      </c>
      <c r="D14" s="54" t="s">
        <v>188</v>
      </c>
      <c r="E14" s="49" t="str">
        <f t="shared" si="0"/>
        <v>Intersection: Rear End</v>
      </c>
      <c r="F14" s="55" t="str">
        <f t="shared" si="1"/>
        <v>Road/Enviro - Lack of / inappropriate signals</v>
      </c>
    </row>
    <row r="15" spans="1:6" ht="15.75" x14ac:dyDescent="0.25">
      <c r="A15" s="43" t="s">
        <v>7</v>
      </c>
      <c r="B15" s="39" t="s">
        <v>41</v>
      </c>
      <c r="C15" s="39" t="s">
        <v>174</v>
      </c>
      <c r="D15" s="54" t="s">
        <v>189</v>
      </c>
      <c r="E15" s="49" t="str">
        <f t="shared" si="0"/>
        <v>Intersection: Rear End</v>
      </c>
      <c r="F15" s="55" t="str">
        <f t="shared" si="1"/>
        <v>Road/Enviro - Obstructions / congestion</v>
      </c>
    </row>
    <row r="16" spans="1:6" ht="15.75" x14ac:dyDescent="0.25">
      <c r="A16" s="43" t="s">
        <v>7</v>
      </c>
      <c r="B16" s="39" t="s">
        <v>41</v>
      </c>
      <c r="C16" s="39" t="s">
        <v>172</v>
      </c>
      <c r="D16" s="54" t="s">
        <v>180</v>
      </c>
      <c r="E16" s="49" t="str">
        <f t="shared" si="0"/>
        <v>Intersection: Rear End</v>
      </c>
      <c r="F16" s="55" t="str">
        <f t="shared" si="1"/>
        <v xml:space="preserve">Driver/Vehicle - Inattention </v>
      </c>
    </row>
    <row r="17" spans="1:7" ht="15.75" x14ac:dyDescent="0.25">
      <c r="A17" s="43" t="s">
        <v>7</v>
      </c>
      <c r="B17" s="39" t="s">
        <v>41</v>
      </c>
      <c r="C17" s="39" t="s">
        <v>172</v>
      </c>
      <c r="D17" s="54" t="s">
        <v>181</v>
      </c>
      <c r="E17" s="49" t="str">
        <f t="shared" si="0"/>
        <v>Intersection: Rear End</v>
      </c>
      <c r="F17" s="55" t="str">
        <f t="shared" si="1"/>
        <v>Driver/Vehicle - Speed</v>
      </c>
    </row>
    <row r="18" spans="1:7" ht="15.75" x14ac:dyDescent="0.25">
      <c r="A18" s="43" t="s">
        <v>7</v>
      </c>
      <c r="B18" s="39" t="s">
        <v>41</v>
      </c>
      <c r="C18" s="39" t="s">
        <v>172</v>
      </c>
      <c r="D18" s="54" t="s">
        <v>190</v>
      </c>
      <c r="E18" s="49" t="str">
        <f t="shared" si="0"/>
        <v>Intersection: Rear End</v>
      </c>
      <c r="F18" s="55" t="str">
        <f t="shared" si="1"/>
        <v xml:space="preserve">Driver/Vehicle - Distraction </v>
      </c>
    </row>
    <row r="19" spans="1:7" ht="15.75" x14ac:dyDescent="0.25">
      <c r="A19" s="43" t="s">
        <v>7</v>
      </c>
      <c r="B19" s="39" t="s">
        <v>41</v>
      </c>
      <c r="C19" s="39" t="s">
        <v>172</v>
      </c>
      <c r="D19" s="54" t="s">
        <v>183</v>
      </c>
      <c r="E19" s="49" t="str">
        <f t="shared" si="0"/>
        <v>Intersection: Rear End</v>
      </c>
      <c r="F19" s="55" t="str">
        <f t="shared" si="1"/>
        <v xml:space="preserve">Driver/Vehicle - Misjudgement </v>
      </c>
    </row>
    <row r="20" spans="1:7" ht="15.75" x14ac:dyDescent="0.25">
      <c r="A20" s="43" t="s">
        <v>7</v>
      </c>
      <c r="B20" s="39" t="s">
        <v>41</v>
      </c>
      <c r="C20" s="39" t="s">
        <v>172</v>
      </c>
      <c r="D20" s="54" t="s">
        <v>191</v>
      </c>
      <c r="E20" s="49" t="str">
        <f t="shared" si="0"/>
        <v>Intersection: Rear End</v>
      </c>
      <c r="F20" s="55" t="str">
        <f t="shared" si="1"/>
        <v>Driver/Vehicle - Follow too close</v>
      </c>
    </row>
    <row r="21" spans="1:7" ht="15.75" x14ac:dyDescent="0.25">
      <c r="A21" s="43" t="s">
        <v>7</v>
      </c>
      <c r="B21" s="39" t="s">
        <v>41</v>
      </c>
      <c r="C21" s="39" t="s">
        <v>172</v>
      </c>
      <c r="D21" s="54" t="s">
        <v>192</v>
      </c>
      <c r="E21" s="49" t="str">
        <f t="shared" si="0"/>
        <v>Intersection: Rear End</v>
      </c>
      <c r="F21" s="55" t="str">
        <f t="shared" si="1"/>
        <v>Driver/Vehicle - Indecision</v>
      </c>
    </row>
    <row r="22" spans="1:7" ht="15.75" x14ac:dyDescent="0.25">
      <c r="A22" s="43" t="s">
        <v>7</v>
      </c>
      <c r="B22" s="39" t="s">
        <v>41</v>
      </c>
      <c r="C22" s="39" t="s">
        <v>172</v>
      </c>
      <c r="D22" s="54" t="s">
        <v>193</v>
      </c>
      <c r="E22" s="49" t="str">
        <f t="shared" si="0"/>
        <v>Intersection: Rear End</v>
      </c>
      <c r="F22" s="55" t="str">
        <f t="shared" si="1"/>
        <v>Driver/Vehicle - Mechanical condition  of vehicle</v>
      </c>
    </row>
    <row r="23" spans="1:7" ht="15.75" x14ac:dyDescent="0.25">
      <c r="A23" s="43" t="s">
        <v>7</v>
      </c>
      <c r="B23" s="39" t="s">
        <v>42</v>
      </c>
      <c r="D23" s="49" t="s">
        <v>194</v>
      </c>
      <c r="E23" s="49" t="str">
        <f t="shared" si="0"/>
        <v>Intersection: Right Angle</v>
      </c>
      <c r="F23" s="55" t="str">
        <f t="shared" si="1"/>
        <v xml:space="preserve"> - Please select</v>
      </c>
    </row>
    <row r="24" spans="1:7" ht="15.75" x14ac:dyDescent="0.25">
      <c r="A24" s="43" t="s">
        <v>7</v>
      </c>
      <c r="B24" t="s">
        <v>42</v>
      </c>
      <c r="C24" t="s">
        <v>174</v>
      </c>
      <c r="D24" s="54" t="s">
        <v>177</v>
      </c>
      <c r="E24" s="49" t="str">
        <f t="shared" si="0"/>
        <v>Intersection: Right Angle</v>
      </c>
      <c r="F24" s="55" t="str">
        <f t="shared" si="1"/>
        <v xml:space="preserve">Road/Enviro - Insufficient sight distance </v>
      </c>
    </row>
    <row r="25" spans="1:7" ht="15.75" x14ac:dyDescent="0.25">
      <c r="A25" s="43" t="s">
        <v>7</v>
      </c>
      <c r="B25" s="39" t="s">
        <v>42</v>
      </c>
      <c r="C25" s="39" t="s">
        <v>174</v>
      </c>
      <c r="D25" s="54" t="s">
        <v>175</v>
      </c>
      <c r="E25" s="49" t="str">
        <f t="shared" si="0"/>
        <v>Intersection: Right Angle</v>
      </c>
      <c r="F25" s="55" t="str">
        <f t="shared" si="1"/>
        <v xml:space="preserve">Road/Enviro - High approach speed </v>
      </c>
    </row>
    <row r="26" spans="1:7" ht="30" customHeight="1" x14ac:dyDescent="0.25">
      <c r="A26" s="43" t="s">
        <v>7</v>
      </c>
      <c r="B26" s="39" t="s">
        <v>42</v>
      </c>
      <c r="C26" s="39" t="s">
        <v>174</v>
      </c>
      <c r="D26" s="54" t="s">
        <v>178</v>
      </c>
      <c r="E26" s="49" t="str">
        <f t="shared" si="0"/>
        <v>Intersection: Right Angle</v>
      </c>
      <c r="F26" s="55" t="str">
        <f t="shared" si="1"/>
        <v xml:space="preserve">Road/Enviro - Lack of breaks in traffic </v>
      </c>
    </row>
    <row r="27" spans="1:7" ht="15.75" x14ac:dyDescent="0.25">
      <c r="A27" s="43" t="s">
        <v>7</v>
      </c>
      <c r="B27" s="39" t="s">
        <v>42</v>
      </c>
      <c r="C27" s="39" t="s">
        <v>174</v>
      </c>
      <c r="D27" s="54" t="s">
        <v>176</v>
      </c>
      <c r="E27" s="49" t="str">
        <f t="shared" si="0"/>
        <v>Intersection: Right Angle</v>
      </c>
      <c r="F27" s="55" t="str">
        <f t="shared" si="1"/>
        <v>Road/Enviro - Poor road geometry</v>
      </c>
    </row>
    <row r="28" spans="1:7" ht="15.75" x14ac:dyDescent="0.25">
      <c r="A28" s="43" t="s">
        <v>7</v>
      </c>
      <c r="B28" s="39" t="s">
        <v>42</v>
      </c>
      <c r="C28" s="39" t="s">
        <v>174</v>
      </c>
      <c r="D28" s="54" t="s">
        <v>179</v>
      </c>
      <c r="E28" s="49" t="str">
        <f t="shared" si="0"/>
        <v>Intersection: Right Angle</v>
      </c>
      <c r="F28" s="55" t="str">
        <f t="shared" si="1"/>
        <v xml:space="preserve">Road/Enviro - Obstructions </v>
      </c>
    </row>
    <row r="29" spans="1:7" ht="15.75" x14ac:dyDescent="0.25">
      <c r="A29" s="43" t="s">
        <v>7</v>
      </c>
      <c r="B29" s="39" t="s">
        <v>42</v>
      </c>
      <c r="C29" t="s">
        <v>172</v>
      </c>
      <c r="D29" s="54" t="s">
        <v>180</v>
      </c>
      <c r="E29" s="49" t="str">
        <f t="shared" si="0"/>
        <v>Intersection: Right Angle</v>
      </c>
      <c r="F29" s="55" t="str">
        <f t="shared" si="1"/>
        <v xml:space="preserve">Driver/Vehicle - Inattention </v>
      </c>
      <c r="G29"/>
    </row>
    <row r="30" spans="1:7" ht="15.75" x14ac:dyDescent="0.25">
      <c r="A30" s="43" t="s">
        <v>7</v>
      </c>
      <c r="B30" s="39" t="s">
        <v>42</v>
      </c>
      <c r="C30" s="39" t="s">
        <v>172</v>
      </c>
      <c r="D30" s="54" t="s">
        <v>181</v>
      </c>
      <c r="E30" s="49" t="str">
        <f t="shared" si="0"/>
        <v>Intersection: Right Angle</v>
      </c>
      <c r="F30" s="55" t="str">
        <f t="shared" si="1"/>
        <v>Driver/Vehicle - Speed</v>
      </c>
      <c r="G30"/>
    </row>
    <row r="31" spans="1:7" ht="15.75" x14ac:dyDescent="0.25">
      <c r="A31" s="43" t="s">
        <v>7</v>
      </c>
      <c r="B31" s="39" t="s">
        <v>42</v>
      </c>
      <c r="C31" s="39" t="s">
        <v>172</v>
      </c>
      <c r="D31" s="54" t="s">
        <v>182</v>
      </c>
      <c r="E31" s="49" t="str">
        <f t="shared" si="0"/>
        <v>Intersection: Right Angle</v>
      </c>
      <c r="F31" s="55" t="str">
        <f t="shared" si="1"/>
        <v xml:space="preserve">Driver/Vehicle - Impatience </v>
      </c>
      <c r="G31"/>
    </row>
    <row r="32" spans="1:7" ht="15.75" x14ac:dyDescent="0.25">
      <c r="A32" s="43" t="s">
        <v>7</v>
      </c>
      <c r="B32" s="39" t="s">
        <v>42</v>
      </c>
      <c r="C32" s="39" t="s">
        <v>172</v>
      </c>
      <c r="D32" s="54" t="s">
        <v>183</v>
      </c>
      <c r="E32" s="49" t="str">
        <f t="shared" si="0"/>
        <v>Intersection: Right Angle</v>
      </c>
      <c r="F32" s="55" t="str">
        <f t="shared" si="1"/>
        <v xml:space="preserve">Driver/Vehicle - Misjudgement </v>
      </c>
      <c r="G32"/>
    </row>
    <row r="33" spans="1:7" ht="15.75" x14ac:dyDescent="0.25">
      <c r="A33" s="43" t="s">
        <v>7</v>
      </c>
      <c r="B33" s="39" t="s">
        <v>42</v>
      </c>
      <c r="C33" s="39" t="s">
        <v>172</v>
      </c>
      <c r="D33" s="54" t="s">
        <v>184</v>
      </c>
      <c r="E33" s="49" t="str">
        <f t="shared" si="0"/>
        <v>Intersection: Right Angle</v>
      </c>
      <c r="F33" s="55" t="str">
        <f t="shared" si="1"/>
        <v>Driver/Vehicle - Distraction</v>
      </c>
      <c r="G33"/>
    </row>
    <row r="34" spans="1:7" ht="15.75" x14ac:dyDescent="0.25">
      <c r="A34" s="43" t="s">
        <v>7</v>
      </c>
      <c r="B34" s="39" t="s">
        <v>42</v>
      </c>
      <c r="C34" s="39" t="s">
        <v>172</v>
      </c>
      <c r="D34" s="54" t="s">
        <v>185</v>
      </c>
      <c r="E34" s="49" t="str">
        <f t="shared" si="0"/>
        <v>Intersection: Right Angle</v>
      </c>
      <c r="F34" s="55" t="str">
        <f t="shared" si="1"/>
        <v xml:space="preserve">Driver/Vehicle - Disobey / ignore  signals </v>
      </c>
      <c r="G34"/>
    </row>
    <row r="35" spans="1:7" ht="15.75" x14ac:dyDescent="0.25">
      <c r="A35" s="43" t="s">
        <v>7</v>
      </c>
      <c r="B35" s="39" t="s">
        <v>42</v>
      </c>
      <c r="C35" s="39" t="s">
        <v>172</v>
      </c>
      <c r="D35" s="54" t="s">
        <v>186</v>
      </c>
      <c r="E35" s="49" t="str">
        <f t="shared" si="0"/>
        <v>Intersection: Right Angle</v>
      </c>
      <c r="F35" s="55" t="str">
        <f t="shared" si="1"/>
        <v>Driver/Vehicle - Medical episodes</v>
      </c>
      <c r="G35"/>
    </row>
    <row r="36" spans="1:7" ht="31.5" x14ac:dyDescent="0.25">
      <c r="A36" s="43" t="s">
        <v>7</v>
      </c>
      <c r="B36" s="39" t="s">
        <v>169</v>
      </c>
      <c r="C36"/>
      <c r="D36" s="49" t="s">
        <v>194</v>
      </c>
      <c r="E36" s="49" t="str">
        <f t="shared" si="0"/>
        <v>Intersection: Right Turn Through</v>
      </c>
      <c r="F36" s="55" t="str">
        <f t="shared" si="1"/>
        <v xml:space="preserve"> - Please select</v>
      </c>
      <c r="G36"/>
    </row>
    <row r="37" spans="1:7" ht="31.5" x14ac:dyDescent="0.25">
      <c r="A37" s="43" t="s">
        <v>7</v>
      </c>
      <c r="B37" s="39" t="s">
        <v>169</v>
      </c>
      <c r="C37" s="39" t="s">
        <v>174</v>
      </c>
      <c r="D37" s="54" t="s">
        <v>176</v>
      </c>
      <c r="E37" s="49" t="str">
        <f t="shared" si="0"/>
        <v>Intersection: Right Turn Through</v>
      </c>
      <c r="F37" s="55" t="str">
        <f t="shared" si="1"/>
        <v>Road/Enviro - Poor road geometry</v>
      </c>
      <c r="G37"/>
    </row>
    <row r="38" spans="1:7" ht="31.5" x14ac:dyDescent="0.25">
      <c r="A38" s="43" t="s">
        <v>7</v>
      </c>
      <c r="B38" s="39" t="s">
        <v>169</v>
      </c>
      <c r="C38" s="39" t="s">
        <v>174</v>
      </c>
      <c r="D38" s="54" t="s">
        <v>179</v>
      </c>
      <c r="E38" s="49" t="str">
        <f t="shared" si="0"/>
        <v>Intersection: Right Turn Through</v>
      </c>
      <c r="F38" s="55" t="str">
        <f t="shared" si="1"/>
        <v xml:space="preserve">Road/Enviro - Obstructions </v>
      </c>
      <c r="G38"/>
    </row>
    <row r="39" spans="1:7" ht="31.5" x14ac:dyDescent="0.25">
      <c r="A39" s="43" t="s">
        <v>7</v>
      </c>
      <c r="B39" s="39" t="s">
        <v>169</v>
      </c>
      <c r="C39" s="39" t="s">
        <v>174</v>
      </c>
      <c r="D39" s="54" t="s">
        <v>195</v>
      </c>
      <c r="E39" s="49" t="str">
        <f t="shared" si="0"/>
        <v>Intersection: Right Turn Through</v>
      </c>
      <c r="F39" s="55" t="str">
        <f t="shared" si="1"/>
        <v xml:space="preserve">Road/Enviro - Erroneous carriageway alignment </v>
      </c>
      <c r="G39"/>
    </row>
    <row r="40" spans="1:7" ht="31.5" x14ac:dyDescent="0.25">
      <c r="A40" s="43" t="s">
        <v>7</v>
      </c>
      <c r="B40" s="39" t="s">
        <v>169</v>
      </c>
      <c r="C40" s="39" t="s">
        <v>174</v>
      </c>
      <c r="D40" s="54" t="s">
        <v>196</v>
      </c>
      <c r="E40" s="49" t="str">
        <f t="shared" si="0"/>
        <v>Intersection: Right Turn Through</v>
      </c>
      <c r="F40" s="55" t="str">
        <f t="shared" si="1"/>
        <v xml:space="preserve">Road/Enviro - Ambiguous signals </v>
      </c>
      <c r="G40"/>
    </row>
    <row r="41" spans="1:7" ht="30" customHeight="1" x14ac:dyDescent="0.25">
      <c r="A41" s="43" t="s">
        <v>7</v>
      </c>
      <c r="B41" s="39" t="s">
        <v>169</v>
      </c>
      <c r="C41" s="39" t="s">
        <v>172</v>
      </c>
      <c r="D41" s="54" t="s">
        <v>183</v>
      </c>
      <c r="E41" s="49" t="str">
        <f t="shared" si="0"/>
        <v>Intersection: Right Turn Through</v>
      </c>
      <c r="F41" s="55" t="str">
        <f t="shared" si="1"/>
        <v xml:space="preserve">Driver/Vehicle - Misjudgement </v>
      </c>
      <c r="G41"/>
    </row>
    <row r="42" spans="1:7" ht="31.5" x14ac:dyDescent="0.25">
      <c r="A42" s="43" t="s">
        <v>7</v>
      </c>
      <c r="B42" s="39" t="s">
        <v>169</v>
      </c>
      <c r="C42" s="39" t="s">
        <v>172</v>
      </c>
      <c r="D42" s="54" t="s">
        <v>197</v>
      </c>
      <c r="E42" s="49" t="str">
        <f t="shared" si="0"/>
        <v>Intersection: Right Turn Through</v>
      </c>
      <c r="F42" s="55" t="str">
        <f t="shared" si="1"/>
        <v>Driver/Vehicle - Impatience</v>
      </c>
      <c r="G42"/>
    </row>
    <row r="43" spans="1:7" ht="31.5" x14ac:dyDescent="0.25">
      <c r="A43" s="43" t="s">
        <v>7</v>
      </c>
      <c r="B43" s="39" t="s">
        <v>169</v>
      </c>
      <c r="C43" s="39" t="s">
        <v>172</v>
      </c>
      <c r="D43" s="54" t="s">
        <v>198</v>
      </c>
      <c r="E43" s="49" t="str">
        <f t="shared" si="0"/>
        <v>Intersection: Right Turn Through</v>
      </c>
      <c r="F43" s="55" t="str">
        <f t="shared" si="1"/>
        <v xml:space="preserve">Driver/Vehicle - Speed </v>
      </c>
      <c r="G43"/>
    </row>
    <row r="44" spans="1:7" ht="31.5" x14ac:dyDescent="0.25">
      <c r="A44" s="43" t="s">
        <v>7</v>
      </c>
      <c r="B44" s="39" t="s">
        <v>169</v>
      </c>
      <c r="C44" s="39" t="s">
        <v>172</v>
      </c>
      <c r="D44" s="54" t="s">
        <v>199</v>
      </c>
      <c r="E44" s="49" t="str">
        <f t="shared" si="0"/>
        <v>Intersection: Right Turn Through</v>
      </c>
      <c r="F44" s="55" t="str">
        <f t="shared" si="1"/>
        <v xml:space="preserve">Driver/Vehicle - Disobey / ignore signals </v>
      </c>
      <c r="G44"/>
    </row>
    <row r="45" spans="1:7" ht="31.5" x14ac:dyDescent="0.25">
      <c r="A45" s="43" t="s">
        <v>7</v>
      </c>
      <c r="B45" s="39" t="s">
        <v>169</v>
      </c>
      <c r="C45" s="39" t="s">
        <v>172</v>
      </c>
      <c r="D45" s="54" t="s">
        <v>180</v>
      </c>
      <c r="E45" s="49" t="str">
        <f t="shared" si="0"/>
        <v>Intersection: Right Turn Through</v>
      </c>
      <c r="F45" s="55" t="str">
        <f t="shared" si="1"/>
        <v xml:space="preserve">Driver/Vehicle - Inattention </v>
      </c>
      <c r="G45"/>
    </row>
    <row r="46" spans="1:7" ht="15.75" x14ac:dyDescent="0.25">
      <c r="A46" s="43" t="s">
        <v>170</v>
      </c>
      <c r="B46" s="39" t="s">
        <v>43</v>
      </c>
      <c r="D46" s="49" t="s">
        <v>194</v>
      </c>
      <c r="E46" s="49" t="str">
        <f t="shared" si="0"/>
        <v>Midblock: Head On</v>
      </c>
      <c r="F46" s="55" t="str">
        <f>C46&amp;" - "&amp;D46</f>
        <v xml:space="preserve"> - Please select</v>
      </c>
    </row>
    <row r="47" spans="1:7" ht="15.75" x14ac:dyDescent="0.25">
      <c r="A47" s="56" t="s">
        <v>170</v>
      </c>
      <c r="B47" s="39" t="s">
        <v>43</v>
      </c>
      <c r="C47" s="39" t="s">
        <v>174</v>
      </c>
      <c r="D47" s="54" t="s">
        <v>216</v>
      </c>
      <c r="E47" s="49" t="str">
        <f t="shared" si="0"/>
        <v>Midblock: Head On</v>
      </c>
      <c r="F47" s="55" t="str">
        <f t="shared" si="1"/>
        <v>Road/Enviro - Blind crests</v>
      </c>
      <c r="G47"/>
    </row>
    <row r="48" spans="1:7" ht="15.75" x14ac:dyDescent="0.25">
      <c r="A48" s="56" t="s">
        <v>170</v>
      </c>
      <c r="B48" s="39" t="s">
        <v>43</v>
      </c>
      <c r="C48" s="39" t="s">
        <v>174</v>
      </c>
      <c r="D48" s="54" t="s">
        <v>217</v>
      </c>
      <c r="E48" s="49" t="str">
        <f t="shared" si="0"/>
        <v>Midblock: Head On</v>
      </c>
      <c r="F48" s="55" t="str">
        <f t="shared" si="1"/>
        <v>Road/Enviro - Insufficient lane/seal width</v>
      </c>
      <c r="G48"/>
    </row>
    <row r="49" spans="1:7" ht="15.75" x14ac:dyDescent="0.25">
      <c r="A49" s="56" t="s">
        <v>170</v>
      </c>
      <c r="B49" s="39" t="s">
        <v>43</v>
      </c>
      <c r="C49" s="39" t="s">
        <v>174</v>
      </c>
      <c r="D49" s="54" t="s">
        <v>218</v>
      </c>
      <c r="E49" s="49" t="str">
        <f t="shared" si="0"/>
        <v>Midblock: Head On</v>
      </c>
      <c r="F49" s="55" t="str">
        <f t="shared" si="1"/>
        <v xml:space="preserve">Road/Enviro - Poor road geometry  </v>
      </c>
      <c r="G49"/>
    </row>
    <row r="50" spans="1:7" ht="15.75" x14ac:dyDescent="0.25">
      <c r="A50" s="56" t="s">
        <v>170</v>
      </c>
      <c r="B50" s="39" t="s">
        <v>43</v>
      </c>
      <c r="C50" s="39" t="s">
        <v>174</v>
      </c>
      <c r="D50" s="54" t="s">
        <v>219</v>
      </c>
      <c r="E50" s="49" t="str">
        <f t="shared" si="0"/>
        <v>Midblock: Head On</v>
      </c>
      <c r="F50" s="55" t="str">
        <f t="shared" si="1"/>
        <v xml:space="preserve">Road/Enviro - Poor/ nil delineation </v>
      </c>
      <c r="G50"/>
    </row>
    <row r="51" spans="1:7" ht="15.75" x14ac:dyDescent="0.25">
      <c r="A51" s="56" t="s">
        <v>170</v>
      </c>
      <c r="B51" s="39" t="s">
        <v>43</v>
      </c>
      <c r="C51" s="39" t="s">
        <v>174</v>
      </c>
      <c r="D51" s="54" t="s">
        <v>220</v>
      </c>
      <c r="E51" s="49" t="str">
        <f t="shared" si="0"/>
        <v>Midblock: Head On</v>
      </c>
      <c r="F51" s="55" t="str">
        <f t="shared" si="1"/>
        <v>Road/Enviro - Nil / Insufficient shoulder width</v>
      </c>
      <c r="G51"/>
    </row>
    <row r="52" spans="1:7" ht="15.75" x14ac:dyDescent="0.25">
      <c r="A52" s="56" t="s">
        <v>170</v>
      </c>
      <c r="B52" s="39" t="s">
        <v>43</v>
      </c>
      <c r="C52" s="39" t="s">
        <v>172</v>
      </c>
      <c r="D52" s="54" t="s">
        <v>184</v>
      </c>
      <c r="E52" s="49" t="str">
        <f t="shared" si="0"/>
        <v>Midblock: Head On</v>
      </c>
      <c r="F52" s="55" t="str">
        <f t="shared" si="1"/>
        <v>Driver/Vehicle - Distraction</v>
      </c>
      <c r="G52"/>
    </row>
    <row r="53" spans="1:7" ht="15.75" x14ac:dyDescent="0.25">
      <c r="A53" s="56" t="s">
        <v>170</v>
      </c>
      <c r="B53" s="39" t="s">
        <v>43</v>
      </c>
      <c r="C53" s="39" t="s">
        <v>172</v>
      </c>
      <c r="D53" s="54" t="s">
        <v>221</v>
      </c>
      <c r="E53" s="49" t="str">
        <f t="shared" si="0"/>
        <v>Midblock: Head On</v>
      </c>
      <c r="F53" s="55" t="str">
        <f t="shared" si="1"/>
        <v xml:space="preserve">Driver/Vehicle - Fatigue </v>
      </c>
      <c r="G53"/>
    </row>
    <row r="54" spans="1:7" ht="15.75" x14ac:dyDescent="0.25">
      <c r="A54" s="56" t="s">
        <v>170</v>
      </c>
      <c r="B54" s="39" t="s">
        <v>43</v>
      </c>
      <c r="C54" s="39" t="s">
        <v>172</v>
      </c>
      <c r="D54" s="54" t="s">
        <v>222</v>
      </c>
      <c r="E54" s="49" t="str">
        <f t="shared" si="0"/>
        <v>Midblock: Head On</v>
      </c>
      <c r="F54" s="55" t="str">
        <f t="shared" si="1"/>
        <v xml:space="preserve">Driver/Vehicle - Unsafe overtaking </v>
      </c>
      <c r="G54"/>
    </row>
    <row r="55" spans="1:7" ht="15.75" x14ac:dyDescent="0.25">
      <c r="A55" s="56" t="s">
        <v>170</v>
      </c>
      <c r="B55" s="39" t="s">
        <v>43</v>
      </c>
      <c r="C55" s="39" t="s">
        <v>172</v>
      </c>
      <c r="D55" s="54" t="s">
        <v>223</v>
      </c>
      <c r="E55" s="49" t="str">
        <f t="shared" si="0"/>
        <v>Midblock: Head On</v>
      </c>
      <c r="F55" s="55" t="str">
        <f t="shared" si="1"/>
        <v>Driver/Vehicle - Driver impairment (alcohol / drugs / medical)</v>
      </c>
      <c r="G55"/>
    </row>
    <row r="56" spans="1:7" ht="15.75" x14ac:dyDescent="0.25">
      <c r="A56" s="56" t="s">
        <v>170</v>
      </c>
      <c r="B56" t="s">
        <v>43</v>
      </c>
      <c r="C56" s="39" t="s">
        <v>172</v>
      </c>
      <c r="D56" s="54" t="s">
        <v>224</v>
      </c>
      <c r="E56" s="49" t="str">
        <f t="shared" si="0"/>
        <v>Midblock: Head On</v>
      </c>
      <c r="F56" s="55" t="str">
        <f t="shared" si="1"/>
        <v xml:space="preserve">Driver/Vehicle - Mechanical failure </v>
      </c>
      <c r="G56"/>
    </row>
    <row r="57" spans="1:7" ht="15.75" x14ac:dyDescent="0.25">
      <c r="A57" s="56" t="s">
        <v>170</v>
      </c>
      <c r="B57" s="39" t="s">
        <v>44</v>
      </c>
      <c r="D57" s="49" t="s">
        <v>194</v>
      </c>
      <c r="E57" s="49" t="str">
        <f t="shared" si="0"/>
        <v>Midblock: Other</v>
      </c>
      <c r="F57" s="55" t="str">
        <f>C57&amp;" - "&amp;D57</f>
        <v xml:space="preserve"> - Please select</v>
      </c>
    </row>
    <row r="58" spans="1:7" ht="15.75" x14ac:dyDescent="0.25">
      <c r="A58" s="56" t="s">
        <v>170</v>
      </c>
      <c r="B58" t="s">
        <v>44</v>
      </c>
      <c r="C58" s="39" t="s">
        <v>174</v>
      </c>
      <c r="D58" t="s">
        <v>208</v>
      </c>
      <c r="E58" s="49" t="str">
        <f t="shared" si="0"/>
        <v>Midblock: Other</v>
      </c>
      <c r="F58" s="55" t="str">
        <f>C58&amp;" - "&amp;D58</f>
        <v xml:space="preserve">Road/Enviro - High Pedestrian activity </v>
      </c>
      <c r="G58"/>
    </row>
    <row r="59" spans="1:7" ht="15.75" x14ac:dyDescent="0.25">
      <c r="A59" s="56" t="s">
        <v>170</v>
      </c>
      <c r="B59" s="39" t="s">
        <v>44</v>
      </c>
      <c r="C59" s="39" t="s">
        <v>174</v>
      </c>
      <c r="D59" t="s">
        <v>209</v>
      </c>
      <c r="E59" s="49" t="str">
        <f t="shared" si="0"/>
        <v>Midblock: Other</v>
      </c>
      <c r="F59" s="55" t="str">
        <f t="shared" ref="F59:F101" si="2">C59&amp;" - "&amp;D59</f>
        <v xml:space="preserve">Road/Enviro - Cyclists </v>
      </c>
      <c r="G59"/>
    </row>
    <row r="60" spans="1:7" ht="15.75" x14ac:dyDescent="0.25">
      <c r="A60" s="56" t="s">
        <v>170</v>
      </c>
      <c r="B60" s="39" t="s">
        <v>44</v>
      </c>
      <c r="C60" s="39" t="s">
        <v>174</v>
      </c>
      <c r="D60" t="s">
        <v>210</v>
      </c>
      <c r="E60" s="49" t="str">
        <f t="shared" si="0"/>
        <v>Midblock: Other</v>
      </c>
      <c r="F60" s="55" t="str">
        <f t="shared" si="2"/>
        <v xml:space="preserve">Road/Enviro - Obstacles </v>
      </c>
      <c r="G60"/>
    </row>
    <row r="61" spans="1:7" ht="15.75" x14ac:dyDescent="0.25">
      <c r="A61" s="56" t="s">
        <v>170</v>
      </c>
      <c r="B61" s="39" t="s">
        <v>44</v>
      </c>
      <c r="C61" s="39" t="s">
        <v>174</v>
      </c>
      <c r="D61" t="s">
        <v>211</v>
      </c>
      <c r="E61" s="49" t="str">
        <f t="shared" si="0"/>
        <v>Midblock: Other</v>
      </c>
      <c r="F61" s="55" t="str">
        <f t="shared" si="2"/>
        <v xml:space="preserve">Road/Enviro - Dislodged loads </v>
      </c>
      <c r="G61"/>
    </row>
    <row r="62" spans="1:7" ht="15.75" x14ac:dyDescent="0.25">
      <c r="A62" s="56" t="s">
        <v>170</v>
      </c>
      <c r="B62" s="39" t="s">
        <v>44</v>
      </c>
      <c r="C62" s="39" t="s">
        <v>174</v>
      </c>
      <c r="D62" t="s">
        <v>212</v>
      </c>
      <c r="E62" s="49" t="str">
        <f t="shared" si="0"/>
        <v>Midblock: Other</v>
      </c>
      <c r="F62" s="55" t="str">
        <f t="shared" si="2"/>
        <v xml:space="preserve">Road/Enviro - Rollover </v>
      </c>
      <c r="G62"/>
    </row>
    <row r="63" spans="1:7" ht="15.75" x14ac:dyDescent="0.25">
      <c r="A63" s="56" t="s">
        <v>170</v>
      </c>
      <c r="B63" s="39" t="s">
        <v>44</v>
      </c>
      <c r="C63" s="39" t="s">
        <v>172</v>
      </c>
      <c r="D63" s="54" t="s">
        <v>190</v>
      </c>
      <c r="E63" s="49" t="str">
        <f t="shared" si="0"/>
        <v>Midblock: Other</v>
      </c>
      <c r="F63" s="55" t="str">
        <f t="shared" si="2"/>
        <v xml:space="preserve">Driver/Vehicle - Distraction </v>
      </c>
      <c r="G63"/>
    </row>
    <row r="64" spans="1:7" ht="15.75" x14ac:dyDescent="0.25">
      <c r="A64" s="56" t="s">
        <v>170</v>
      </c>
      <c r="B64" s="39" t="s">
        <v>44</v>
      </c>
      <c r="C64" s="39" t="s">
        <v>172</v>
      </c>
      <c r="D64" s="54" t="s">
        <v>213</v>
      </c>
      <c r="E64" s="49" t="str">
        <f t="shared" si="0"/>
        <v>Midblock: Other</v>
      </c>
      <c r="F64" s="55" t="str">
        <f t="shared" si="2"/>
        <v>Driver/Vehicle - Inattention</v>
      </c>
      <c r="G64"/>
    </row>
    <row r="65" spans="1:7" ht="15.75" x14ac:dyDescent="0.25">
      <c r="A65" s="56" t="s">
        <v>170</v>
      </c>
      <c r="B65" s="39" t="s">
        <v>44</v>
      </c>
      <c r="C65" s="39" t="s">
        <v>172</v>
      </c>
      <c r="D65" s="54" t="s">
        <v>214</v>
      </c>
      <c r="E65" s="49" t="str">
        <f t="shared" si="0"/>
        <v>Midblock: Other</v>
      </c>
      <c r="F65" s="55" t="str">
        <f t="shared" si="2"/>
        <v xml:space="preserve">Driver/Vehicle - Inadequate load restraint </v>
      </c>
      <c r="G65"/>
    </row>
    <row r="66" spans="1:7" ht="15.75" x14ac:dyDescent="0.25">
      <c r="A66" s="56" t="s">
        <v>170</v>
      </c>
      <c r="B66" s="39" t="s">
        <v>44</v>
      </c>
      <c r="C66" s="39" t="s">
        <v>172</v>
      </c>
      <c r="D66" t="s">
        <v>215</v>
      </c>
      <c r="E66" s="49" t="str">
        <f t="shared" si="0"/>
        <v>Midblock: Other</v>
      </c>
      <c r="F66" s="55" t="str">
        <f t="shared" si="2"/>
        <v xml:space="preserve">Driver/Vehicle - Disobey road laws   </v>
      </c>
      <c r="G66"/>
    </row>
    <row r="67" spans="1:7" ht="15.75" x14ac:dyDescent="0.25">
      <c r="A67" s="56" t="s">
        <v>170</v>
      </c>
      <c r="B67" s="39" t="s">
        <v>41</v>
      </c>
      <c r="D67" s="49" t="s">
        <v>194</v>
      </c>
      <c r="E67" s="49" t="str">
        <f t="shared" ref="E67:E101" si="3">IF(B67&lt;&gt;"",A67&amp;": "&amp;B67,A67)</f>
        <v>Midblock: Rear End</v>
      </c>
      <c r="F67" s="55" t="str">
        <f>C67&amp;" - "&amp;D67</f>
        <v xml:space="preserve"> - Please select</v>
      </c>
    </row>
    <row r="68" spans="1:7" ht="15.75" x14ac:dyDescent="0.25">
      <c r="A68" s="56" t="s">
        <v>170</v>
      </c>
      <c r="B68" t="s">
        <v>41</v>
      </c>
      <c r="C68" s="39" t="s">
        <v>174</v>
      </c>
      <c r="D68" s="54" t="s">
        <v>225</v>
      </c>
      <c r="E68" s="49" t="str">
        <f t="shared" si="3"/>
        <v>Midblock: Rear End</v>
      </c>
      <c r="F68" s="55" t="str">
        <f t="shared" si="2"/>
        <v>Road/Enviro - Insufficient turn pocket length</v>
      </c>
      <c r="G68"/>
    </row>
    <row r="69" spans="1:7" ht="15.75" x14ac:dyDescent="0.25">
      <c r="A69" s="56" t="s">
        <v>170</v>
      </c>
      <c r="B69" s="39" t="s">
        <v>41</v>
      </c>
      <c r="C69" s="39" t="s">
        <v>174</v>
      </c>
      <c r="D69" s="54" t="s">
        <v>226</v>
      </c>
      <c r="E69" s="49" t="str">
        <f t="shared" si="3"/>
        <v>Midblock: Rear End</v>
      </c>
      <c r="F69" s="55" t="str">
        <f t="shared" si="2"/>
        <v>Road/Enviro - Inadequate signs / signals</v>
      </c>
      <c r="G69"/>
    </row>
    <row r="70" spans="1:7" ht="15.75" x14ac:dyDescent="0.25">
      <c r="A70" s="56" t="s">
        <v>170</v>
      </c>
      <c r="B70" s="39" t="s">
        <v>41</v>
      </c>
      <c r="C70" s="39" t="s">
        <v>174</v>
      </c>
      <c r="D70" s="54" t="s">
        <v>227</v>
      </c>
      <c r="E70" s="49" t="str">
        <f t="shared" si="3"/>
        <v>Midblock: Rear End</v>
      </c>
      <c r="F70" s="55" t="str">
        <f t="shared" si="2"/>
        <v xml:space="preserve">Road/Enviro - Poor / lack of delineation </v>
      </c>
      <c r="G70"/>
    </row>
    <row r="71" spans="1:7" ht="15.75" x14ac:dyDescent="0.25">
      <c r="A71" s="56" t="s">
        <v>170</v>
      </c>
      <c r="B71" s="39" t="s">
        <v>41</v>
      </c>
      <c r="C71" s="39" t="s">
        <v>174</v>
      </c>
      <c r="D71" s="54" t="s">
        <v>228</v>
      </c>
      <c r="E71" s="49" t="str">
        <f t="shared" si="3"/>
        <v>Midblock: Rear End</v>
      </c>
      <c r="F71" s="55" t="str">
        <f t="shared" si="2"/>
        <v>Road/Enviro - Poor geometry (crests etc.)</v>
      </c>
      <c r="G71"/>
    </row>
    <row r="72" spans="1:7" ht="15.75" x14ac:dyDescent="0.25">
      <c r="A72" s="56" t="s">
        <v>170</v>
      </c>
      <c r="B72" s="39" t="s">
        <v>41</v>
      </c>
      <c r="C72" s="39" t="s">
        <v>172</v>
      </c>
      <c r="D72" s="54" t="s">
        <v>190</v>
      </c>
      <c r="E72" s="49" t="str">
        <f t="shared" si="3"/>
        <v>Midblock: Rear End</v>
      </c>
      <c r="F72" s="55" t="str">
        <f t="shared" si="2"/>
        <v xml:space="preserve">Driver/Vehicle - Distraction </v>
      </c>
      <c r="G72"/>
    </row>
    <row r="73" spans="1:7" ht="15.75" x14ac:dyDescent="0.25">
      <c r="A73" s="56" t="s">
        <v>170</v>
      </c>
      <c r="B73" s="39" t="s">
        <v>41</v>
      </c>
      <c r="C73" s="39" t="s">
        <v>172</v>
      </c>
      <c r="D73" s="54" t="s">
        <v>191</v>
      </c>
      <c r="E73" s="49" t="str">
        <f t="shared" si="3"/>
        <v>Midblock: Rear End</v>
      </c>
      <c r="F73" s="55" t="str">
        <f t="shared" si="2"/>
        <v>Driver/Vehicle - Follow too close</v>
      </c>
      <c r="G73"/>
    </row>
    <row r="74" spans="1:7" ht="15" customHeight="1" x14ac:dyDescent="0.25">
      <c r="A74" s="56" t="s">
        <v>170</v>
      </c>
      <c r="B74" s="39" t="s">
        <v>41</v>
      </c>
      <c r="C74" s="39" t="s">
        <v>172</v>
      </c>
      <c r="D74" s="54" t="s">
        <v>229</v>
      </c>
      <c r="E74" s="49" t="str">
        <f t="shared" si="3"/>
        <v>Midblock: Rear End</v>
      </c>
      <c r="F74" s="55" t="str">
        <f t="shared" si="2"/>
        <v>Driver/Vehicle - Fatigue</v>
      </c>
      <c r="G74"/>
    </row>
    <row r="75" spans="1:7" ht="15" customHeight="1" x14ac:dyDescent="0.25">
      <c r="A75" s="56" t="s">
        <v>170</v>
      </c>
      <c r="B75" s="39" t="s">
        <v>41</v>
      </c>
      <c r="C75" s="39" t="s">
        <v>172</v>
      </c>
      <c r="D75" s="54" t="s">
        <v>180</v>
      </c>
      <c r="E75" s="49" t="str">
        <f t="shared" si="3"/>
        <v>Midblock: Rear End</v>
      </c>
      <c r="F75" s="55" t="str">
        <f t="shared" si="2"/>
        <v xml:space="preserve">Driver/Vehicle - Inattention </v>
      </c>
      <c r="G75"/>
    </row>
    <row r="76" spans="1:7" ht="15" customHeight="1" x14ac:dyDescent="0.25">
      <c r="A76" s="56" t="s">
        <v>170</v>
      </c>
      <c r="B76" s="39" t="s">
        <v>39</v>
      </c>
      <c r="D76" s="49" t="s">
        <v>194</v>
      </c>
      <c r="E76" s="49" t="str">
        <f t="shared" si="3"/>
        <v>Midblock: Run off Road</v>
      </c>
      <c r="F76" s="55" t="str">
        <f>C76&amp;" - "&amp;D76</f>
        <v xml:space="preserve"> - Please select</v>
      </c>
    </row>
    <row r="77" spans="1:7" ht="15.75" x14ac:dyDescent="0.25">
      <c r="A77" s="56" t="s">
        <v>170</v>
      </c>
      <c r="B77" t="s">
        <v>39</v>
      </c>
      <c r="C77" s="39" t="s">
        <v>174</v>
      </c>
      <c r="D77" s="57" t="s">
        <v>230</v>
      </c>
      <c r="E77" s="49" t="str">
        <f t="shared" si="3"/>
        <v>Midblock: Run off Road</v>
      </c>
      <c r="F77" s="55" t="str">
        <f t="shared" si="2"/>
        <v xml:space="preserve">Road/Enviro - Horizontal Alignment </v>
      </c>
      <c r="G77"/>
    </row>
    <row r="78" spans="1:7" ht="15.75" x14ac:dyDescent="0.25">
      <c r="A78" s="56" t="s">
        <v>170</v>
      </c>
      <c r="B78" s="39" t="s">
        <v>39</v>
      </c>
      <c r="C78" s="39" t="s">
        <v>174</v>
      </c>
      <c r="D78" s="54" t="s">
        <v>220</v>
      </c>
      <c r="E78" s="49" t="str">
        <f>IF(B78&lt;&gt;"",A78&amp;": "&amp;B78,A78)</f>
        <v>Midblock: Run off Road</v>
      </c>
      <c r="F78" s="55" t="str">
        <f>C78&amp;" - "&amp;D78</f>
        <v>Road/Enviro - Nil / Insufficient shoulder width</v>
      </c>
    </row>
    <row r="79" spans="1:7" ht="15.75" x14ac:dyDescent="0.25">
      <c r="A79" s="56" t="s">
        <v>170</v>
      </c>
      <c r="B79" s="39" t="s">
        <v>39</v>
      </c>
      <c r="C79" s="39" t="s">
        <v>174</v>
      </c>
      <c r="D79" s="57" t="s">
        <v>159</v>
      </c>
      <c r="E79" s="49" t="str">
        <f t="shared" si="3"/>
        <v>Midblock: Run off Road</v>
      </c>
      <c r="F79" s="55" t="str">
        <f t="shared" si="2"/>
        <v xml:space="preserve">Road/Enviro -  Poor Road Delineation </v>
      </c>
      <c r="G79"/>
    </row>
    <row r="80" spans="1:7" ht="15.75" x14ac:dyDescent="0.25">
      <c r="A80" s="56" t="s">
        <v>170</v>
      </c>
      <c r="B80" s="39" t="s">
        <v>39</v>
      </c>
      <c r="C80" s="39" t="s">
        <v>174</v>
      </c>
      <c r="D80" s="57" t="s">
        <v>160</v>
      </c>
      <c r="E80" s="49" t="str">
        <f t="shared" si="3"/>
        <v>Midblock: Run off Road</v>
      </c>
      <c r="F80" s="55" t="str">
        <f t="shared" si="2"/>
        <v xml:space="preserve">Road/Enviro -  Road Surface </v>
      </c>
      <c r="G80"/>
    </row>
    <row r="81" spans="1:7" ht="15.75" x14ac:dyDescent="0.25">
      <c r="A81" s="56" t="s">
        <v>170</v>
      </c>
      <c r="B81" s="39" t="s">
        <v>39</v>
      </c>
      <c r="C81" s="39" t="s">
        <v>174</v>
      </c>
      <c r="D81" s="57" t="s">
        <v>161</v>
      </c>
      <c r="E81" s="49" t="str">
        <f t="shared" si="3"/>
        <v>Midblock: Run off Road</v>
      </c>
      <c r="F81" s="55" t="str">
        <f t="shared" si="2"/>
        <v xml:space="preserve">Road/Enviro -  Poor Lighting </v>
      </c>
      <c r="G81"/>
    </row>
    <row r="82" spans="1:7" ht="15.75" x14ac:dyDescent="0.25">
      <c r="A82" s="56" t="s">
        <v>170</v>
      </c>
      <c r="B82" s="39" t="s">
        <v>39</v>
      </c>
      <c r="C82" s="39" t="s">
        <v>174</v>
      </c>
      <c r="D82" s="57" t="s">
        <v>162</v>
      </c>
      <c r="E82" s="49" t="str">
        <f t="shared" si="3"/>
        <v>Midblock: Run off Road</v>
      </c>
      <c r="F82" s="55" t="str">
        <f t="shared" si="2"/>
        <v xml:space="preserve">Road/Enviro -  Poor Sight Distance </v>
      </c>
      <c r="G82"/>
    </row>
    <row r="83" spans="1:7" ht="15.75" x14ac:dyDescent="0.25">
      <c r="A83" s="56" t="s">
        <v>170</v>
      </c>
      <c r="B83" s="39" t="s">
        <v>39</v>
      </c>
      <c r="C83" s="39" t="s">
        <v>174</v>
      </c>
      <c r="D83" s="57" t="s">
        <v>163</v>
      </c>
      <c r="E83" s="49" t="str">
        <f t="shared" si="3"/>
        <v>Midblock: Run off Road</v>
      </c>
      <c r="F83" s="55" t="str">
        <f t="shared" si="2"/>
        <v xml:space="preserve">Road/Enviro -  Lane Width </v>
      </c>
      <c r="G83"/>
    </row>
    <row r="84" spans="1:7" ht="15.75" x14ac:dyDescent="0.25">
      <c r="A84" s="56" t="s">
        <v>170</v>
      </c>
      <c r="B84" s="39" t="s">
        <v>39</v>
      </c>
      <c r="C84" s="39" t="s">
        <v>174</v>
      </c>
      <c r="D84" s="57" t="s">
        <v>164</v>
      </c>
      <c r="E84" s="49" t="str">
        <f t="shared" si="3"/>
        <v>Midblock: Run off Road</v>
      </c>
      <c r="F84" s="55" t="str">
        <f t="shared" si="2"/>
        <v>Road/Enviro -  Vehicle Speed</v>
      </c>
      <c r="G84"/>
    </row>
    <row r="85" spans="1:7" ht="15.75" x14ac:dyDescent="0.25">
      <c r="A85" s="56" t="s">
        <v>170</v>
      </c>
      <c r="B85" s="39" t="s">
        <v>39</v>
      </c>
      <c r="C85" s="39" t="s">
        <v>172</v>
      </c>
      <c r="D85" s="57" t="s">
        <v>184</v>
      </c>
      <c r="E85" s="49" t="str">
        <f t="shared" si="3"/>
        <v>Midblock: Run off Road</v>
      </c>
      <c r="F85" s="55" t="str">
        <f t="shared" si="2"/>
        <v>Driver/Vehicle - Distraction</v>
      </c>
      <c r="G85"/>
    </row>
    <row r="86" spans="1:7" ht="15.75" x14ac:dyDescent="0.25">
      <c r="A86" s="56" t="s">
        <v>170</v>
      </c>
      <c r="B86" s="39" t="s">
        <v>39</v>
      </c>
      <c r="C86" s="39" t="s">
        <v>172</v>
      </c>
      <c r="D86" s="57" t="s">
        <v>165</v>
      </c>
      <c r="E86" s="49" t="str">
        <f t="shared" si="3"/>
        <v>Midblock: Run off Road</v>
      </c>
      <c r="F86" s="55" t="str">
        <f t="shared" si="2"/>
        <v xml:space="preserve">Driver/Vehicle -  Fatigue </v>
      </c>
      <c r="G86"/>
    </row>
    <row r="87" spans="1:7" ht="15.75" x14ac:dyDescent="0.25">
      <c r="A87" s="56" t="s">
        <v>170</v>
      </c>
      <c r="B87" s="39" t="s">
        <v>39</v>
      </c>
      <c r="C87" s="39" t="s">
        <v>172</v>
      </c>
      <c r="D87" s="57" t="s">
        <v>166</v>
      </c>
      <c r="E87" s="49" t="str">
        <f t="shared" si="3"/>
        <v>Midblock: Run off Road</v>
      </c>
      <c r="F87" s="55" t="str">
        <f t="shared" si="2"/>
        <v xml:space="preserve">Driver/Vehicle -  Swerve to avoid object </v>
      </c>
      <c r="G87"/>
    </row>
    <row r="88" spans="1:7" ht="15.75" x14ac:dyDescent="0.25">
      <c r="A88" s="56" t="s">
        <v>170</v>
      </c>
      <c r="B88" s="39" t="s">
        <v>39</v>
      </c>
      <c r="C88" s="39" t="s">
        <v>172</v>
      </c>
      <c r="D88" s="57" t="s">
        <v>167</v>
      </c>
      <c r="E88" s="49" t="str">
        <f t="shared" si="3"/>
        <v>Midblock: Run off Road</v>
      </c>
      <c r="F88" s="55" t="str">
        <f t="shared" si="2"/>
        <v xml:space="preserve">Driver/Vehicle -  Mechanical failure </v>
      </c>
      <c r="G88"/>
    </row>
    <row r="89" spans="1:7" ht="15.75" x14ac:dyDescent="0.25">
      <c r="A89" s="56" t="s">
        <v>170</v>
      </c>
      <c r="B89" s="39" t="s">
        <v>39</v>
      </c>
      <c r="C89" s="39" t="s">
        <v>172</v>
      </c>
      <c r="D89" s="57" t="s">
        <v>168</v>
      </c>
      <c r="E89" s="49" t="str">
        <f t="shared" si="3"/>
        <v>Midblock: Run off Road</v>
      </c>
      <c r="F89" s="55" t="str">
        <f t="shared" si="2"/>
        <v xml:space="preserve">Driver/Vehicle -  Driver impairment </v>
      </c>
      <c r="G89"/>
    </row>
    <row r="90" spans="1:7" ht="30" x14ac:dyDescent="0.25">
      <c r="A90" s="56" t="s">
        <v>238</v>
      </c>
      <c r="D90" s="49" t="s">
        <v>194</v>
      </c>
      <c r="E90" s="49" t="str">
        <f t="shared" si="3"/>
        <v>Vulnerable Road Users</v>
      </c>
      <c r="F90" s="55" t="str">
        <f>C90&amp;" - "&amp;D90</f>
        <v xml:space="preserve"> - Please select</v>
      </c>
    </row>
    <row r="91" spans="1:7" ht="30" x14ac:dyDescent="0.25">
      <c r="A91" s="56" t="s">
        <v>238</v>
      </c>
      <c r="B91"/>
      <c r="C91" s="39" t="s">
        <v>174</v>
      </c>
      <c r="D91" s="54" t="s">
        <v>208</v>
      </c>
      <c r="E91" s="49" t="str">
        <f t="shared" si="3"/>
        <v>Vulnerable Road Users</v>
      </c>
      <c r="F91" s="55" t="str">
        <f t="shared" si="2"/>
        <v xml:space="preserve">Road/Enviro - High Pedestrian activity </v>
      </c>
      <c r="G91"/>
    </row>
    <row r="92" spans="1:7" ht="30" x14ac:dyDescent="0.25">
      <c r="A92" s="56" t="s">
        <v>238</v>
      </c>
      <c r="C92" s="39" t="s">
        <v>174</v>
      </c>
      <c r="D92" s="54" t="s">
        <v>209</v>
      </c>
      <c r="E92" s="49" t="str">
        <f t="shared" si="3"/>
        <v>Vulnerable Road Users</v>
      </c>
      <c r="F92" s="55" t="str">
        <f t="shared" si="2"/>
        <v xml:space="preserve">Road/Enviro - Cyclists </v>
      </c>
      <c r="G92"/>
    </row>
    <row r="93" spans="1:7" ht="30" x14ac:dyDescent="0.25">
      <c r="A93" s="56" t="s">
        <v>238</v>
      </c>
      <c r="C93" s="39" t="s">
        <v>174</v>
      </c>
      <c r="D93" s="54" t="s">
        <v>231</v>
      </c>
      <c r="E93" s="49" t="str">
        <f t="shared" si="3"/>
        <v>Vulnerable Road Users</v>
      </c>
      <c r="F93" s="55" t="str">
        <f t="shared" si="2"/>
        <v xml:space="preserve">Road/Enviro - Elderly Pedestrian / Mobility device users </v>
      </c>
      <c r="G93"/>
    </row>
    <row r="94" spans="1:7" ht="30" x14ac:dyDescent="0.25">
      <c r="A94" s="56" t="s">
        <v>238</v>
      </c>
      <c r="C94" s="39" t="s">
        <v>174</v>
      </c>
      <c r="D94" s="54" t="s">
        <v>232</v>
      </c>
      <c r="E94" s="49" t="str">
        <f t="shared" si="3"/>
        <v>Vulnerable Road Users</v>
      </c>
      <c r="F94" s="55" t="str">
        <f t="shared" si="2"/>
        <v xml:space="preserve">Road/Enviro - Disabled </v>
      </c>
      <c r="G94"/>
    </row>
    <row r="95" spans="1:7" ht="30" x14ac:dyDescent="0.25">
      <c r="A95" s="56" t="s">
        <v>238</v>
      </c>
      <c r="C95" s="39" t="s">
        <v>174</v>
      </c>
      <c r="D95" s="54" t="s">
        <v>233</v>
      </c>
      <c r="E95" s="49" t="str">
        <f t="shared" si="3"/>
        <v>Vulnerable Road Users</v>
      </c>
      <c r="F95" s="55" t="str">
        <f t="shared" si="2"/>
        <v>Road/Enviro - Young pedestrian / wheeled toy users</v>
      </c>
      <c r="G95"/>
    </row>
    <row r="96" spans="1:7" ht="30" x14ac:dyDescent="0.25">
      <c r="A96" s="56" t="s">
        <v>238</v>
      </c>
      <c r="B96"/>
      <c r="C96" s="39" t="s">
        <v>172</v>
      </c>
      <c r="D96" s="54" t="s">
        <v>180</v>
      </c>
      <c r="E96" s="49" t="str">
        <f t="shared" si="3"/>
        <v>Vulnerable Road Users</v>
      </c>
      <c r="F96" s="55" t="str">
        <f t="shared" si="2"/>
        <v xml:space="preserve">Driver/Vehicle - Inattention </v>
      </c>
      <c r="G96"/>
    </row>
    <row r="97" spans="1:7" ht="30" x14ac:dyDescent="0.25">
      <c r="A97" s="56" t="s">
        <v>238</v>
      </c>
      <c r="B97"/>
      <c r="C97" s="39" t="s">
        <v>172</v>
      </c>
      <c r="D97" s="54" t="s">
        <v>190</v>
      </c>
      <c r="E97" s="49" t="str">
        <f t="shared" si="3"/>
        <v>Vulnerable Road Users</v>
      </c>
      <c r="F97" s="55" t="str">
        <f t="shared" si="2"/>
        <v xml:space="preserve">Driver/Vehicle - Distraction </v>
      </c>
      <c r="G97"/>
    </row>
    <row r="98" spans="1:7" ht="30" x14ac:dyDescent="0.25">
      <c r="A98" s="56" t="s">
        <v>238</v>
      </c>
      <c r="B98"/>
      <c r="C98" s="39" t="s">
        <v>172</v>
      </c>
      <c r="D98" s="54" t="s">
        <v>182</v>
      </c>
      <c r="E98" s="49" t="str">
        <f t="shared" si="3"/>
        <v>Vulnerable Road Users</v>
      </c>
      <c r="F98" s="55" t="str">
        <f t="shared" si="2"/>
        <v xml:space="preserve">Driver/Vehicle - Impatience </v>
      </c>
      <c r="G98"/>
    </row>
    <row r="99" spans="1:7" ht="30" x14ac:dyDescent="0.25">
      <c r="A99" s="56" t="s">
        <v>238</v>
      </c>
      <c r="B99"/>
      <c r="C99" s="39" t="s">
        <v>172</v>
      </c>
      <c r="D99" s="54" t="s">
        <v>234</v>
      </c>
      <c r="E99" s="49" t="str">
        <f t="shared" si="3"/>
        <v>Vulnerable Road Users</v>
      </c>
      <c r="F99" s="55" t="str">
        <f t="shared" si="2"/>
        <v xml:space="preserve">Driver/Vehicle - Reluctance to co operate </v>
      </c>
      <c r="G99"/>
    </row>
    <row r="100" spans="1:7" ht="30" x14ac:dyDescent="0.25">
      <c r="A100" s="56" t="s">
        <v>238</v>
      </c>
      <c r="B100"/>
      <c r="C100" s="39" t="s">
        <v>172</v>
      </c>
      <c r="D100" s="54" t="s">
        <v>235</v>
      </c>
      <c r="E100" s="49" t="str">
        <f t="shared" si="3"/>
        <v>Vulnerable Road Users</v>
      </c>
      <c r="F100" s="55" t="str">
        <f t="shared" si="2"/>
        <v>Driver/Vehicle - Impaired driver / rider / pedestrian</v>
      </c>
      <c r="G100"/>
    </row>
    <row r="101" spans="1:7" ht="30" x14ac:dyDescent="0.25">
      <c r="A101" s="56" t="s">
        <v>238</v>
      </c>
      <c r="B101"/>
      <c r="C101" s="39" t="s">
        <v>172</v>
      </c>
      <c r="D101" s="54" t="s">
        <v>236</v>
      </c>
      <c r="E101" s="49" t="str">
        <f t="shared" si="3"/>
        <v>Vulnerable Road Users</v>
      </c>
      <c r="F101" s="55" t="str">
        <f t="shared" si="2"/>
        <v xml:space="preserve">Driver/Vehicle - Visual acuity </v>
      </c>
      <c r="G101"/>
    </row>
    <row r="102" spans="1:7" x14ac:dyDescent="0.2">
      <c r="A102"/>
      <c r="B102"/>
      <c r="C102"/>
      <c r="D102"/>
      <c r="E102"/>
      <c r="F102"/>
      <c r="G102"/>
    </row>
    <row r="103" spans="1:7" x14ac:dyDescent="0.2">
      <c r="A103"/>
      <c r="B103"/>
      <c r="C103"/>
      <c r="D103"/>
      <c r="E103"/>
      <c r="F103"/>
      <c r="G103"/>
    </row>
    <row r="104" spans="1:7" x14ac:dyDescent="0.2">
      <c r="A104"/>
      <c r="B104"/>
      <c r="C104"/>
      <c r="D104"/>
      <c r="E104"/>
      <c r="F104"/>
      <c r="G104"/>
    </row>
    <row r="105" spans="1:7" x14ac:dyDescent="0.2">
      <c r="A105"/>
      <c r="B105"/>
      <c r="C105"/>
      <c r="D105"/>
      <c r="E105"/>
      <c r="F105"/>
      <c r="G105"/>
    </row>
    <row r="106" spans="1:7" x14ac:dyDescent="0.2">
      <c r="A106"/>
      <c r="B106"/>
      <c r="C106"/>
      <c r="D106"/>
      <c r="E106"/>
      <c r="F106"/>
      <c r="G106"/>
    </row>
    <row r="107" spans="1:7" x14ac:dyDescent="0.2">
      <c r="A107"/>
      <c r="B107"/>
      <c r="C107"/>
      <c r="D107"/>
      <c r="E107"/>
      <c r="F107"/>
      <c r="G107"/>
    </row>
    <row r="108" spans="1:7" x14ac:dyDescent="0.2">
      <c r="A108"/>
      <c r="B108"/>
      <c r="C108"/>
      <c r="D108"/>
      <c r="E108"/>
      <c r="F108"/>
      <c r="G108"/>
    </row>
    <row r="109" spans="1:7" x14ac:dyDescent="0.2">
      <c r="A109"/>
      <c r="B109"/>
      <c r="C109"/>
      <c r="D109"/>
      <c r="E109"/>
      <c r="F109"/>
      <c r="G109"/>
    </row>
    <row r="110" spans="1:7" x14ac:dyDescent="0.2">
      <c r="A110"/>
      <c r="B110"/>
      <c r="C110"/>
      <c r="D110"/>
      <c r="E110"/>
      <c r="F110"/>
      <c r="G110"/>
    </row>
    <row r="111" spans="1:7" x14ac:dyDescent="0.2">
      <c r="A111"/>
      <c r="B111"/>
      <c r="C111"/>
      <c r="D111"/>
      <c r="E111"/>
      <c r="F111"/>
      <c r="G111"/>
    </row>
    <row r="112" spans="1:7" x14ac:dyDescent="0.2">
      <c r="A112"/>
      <c r="B112"/>
      <c r="C112"/>
      <c r="D112"/>
      <c r="E112"/>
      <c r="F112"/>
      <c r="G112"/>
    </row>
    <row r="113" spans="1:7" x14ac:dyDescent="0.2">
      <c r="A113"/>
      <c r="B113"/>
      <c r="C113"/>
      <c r="D113"/>
      <c r="E113"/>
      <c r="F113"/>
      <c r="G113"/>
    </row>
    <row r="114" spans="1:7" x14ac:dyDescent="0.2">
      <c r="A114"/>
      <c r="B114"/>
      <c r="C114"/>
      <c r="D114"/>
      <c r="E114"/>
      <c r="F114"/>
      <c r="G114"/>
    </row>
    <row r="115" spans="1:7" x14ac:dyDescent="0.2">
      <c r="A115"/>
      <c r="B115"/>
      <c r="C115"/>
      <c r="D115"/>
      <c r="E115"/>
      <c r="F115"/>
      <c r="G115"/>
    </row>
    <row r="116" spans="1:7" x14ac:dyDescent="0.2">
      <c r="A116"/>
      <c r="B116"/>
      <c r="C116"/>
      <c r="D116"/>
      <c r="E116"/>
      <c r="F116"/>
      <c r="G116"/>
    </row>
    <row r="117" spans="1:7" x14ac:dyDescent="0.2">
      <c r="A117"/>
      <c r="B117"/>
      <c r="C117"/>
      <c r="D117"/>
      <c r="E117"/>
      <c r="F117"/>
      <c r="G117"/>
    </row>
    <row r="118" spans="1:7" x14ac:dyDescent="0.2">
      <c r="A118"/>
      <c r="B118"/>
      <c r="C118"/>
      <c r="D118"/>
      <c r="E118"/>
      <c r="F118"/>
      <c r="G118"/>
    </row>
    <row r="119" spans="1:7" ht="15" customHeight="1" x14ac:dyDescent="0.2">
      <c r="A119"/>
      <c r="B119"/>
      <c r="C119"/>
      <c r="D119"/>
      <c r="E119"/>
      <c r="F119"/>
      <c r="G119"/>
    </row>
    <row r="120" spans="1:7" ht="15" customHeight="1" x14ac:dyDescent="0.2">
      <c r="A120"/>
      <c r="B120"/>
      <c r="C120"/>
      <c r="D120"/>
      <c r="E120"/>
      <c r="F120"/>
      <c r="G120"/>
    </row>
    <row r="121" spans="1:7" x14ac:dyDescent="0.2">
      <c r="A121"/>
      <c r="B121"/>
      <c r="C121"/>
      <c r="D121"/>
      <c r="E121"/>
      <c r="F121"/>
      <c r="G121"/>
    </row>
    <row r="122" spans="1:7" x14ac:dyDescent="0.2">
      <c r="A122"/>
      <c r="B122"/>
      <c r="C122"/>
      <c r="D122"/>
      <c r="E122"/>
      <c r="F122"/>
      <c r="G122"/>
    </row>
    <row r="123" spans="1:7" x14ac:dyDescent="0.2">
      <c r="A123"/>
      <c r="B123"/>
      <c r="C123"/>
      <c r="D123"/>
      <c r="E123"/>
      <c r="F123"/>
      <c r="G123"/>
    </row>
    <row r="124" spans="1:7" x14ac:dyDescent="0.2">
      <c r="A124"/>
      <c r="B124"/>
      <c r="C124"/>
      <c r="D124"/>
      <c r="E124"/>
      <c r="F124"/>
      <c r="G124"/>
    </row>
    <row r="125" spans="1:7" x14ac:dyDescent="0.2">
      <c r="A125"/>
      <c r="B125"/>
      <c r="C125"/>
      <c r="D125"/>
      <c r="E125"/>
      <c r="F125"/>
      <c r="G125"/>
    </row>
    <row r="126" spans="1:7" x14ac:dyDescent="0.2">
      <c r="A126"/>
      <c r="B126"/>
      <c r="C126"/>
      <c r="D126"/>
      <c r="E126"/>
      <c r="F126"/>
      <c r="G126"/>
    </row>
    <row r="127" spans="1:7" x14ac:dyDescent="0.2">
      <c r="A127"/>
      <c r="B127"/>
      <c r="C127"/>
      <c r="D127"/>
      <c r="E127"/>
      <c r="F127"/>
      <c r="G127"/>
    </row>
    <row r="128" spans="1:7" x14ac:dyDescent="0.2">
      <c r="A128"/>
      <c r="B128"/>
      <c r="C128"/>
      <c r="D128"/>
      <c r="E128"/>
      <c r="F128"/>
      <c r="G128"/>
    </row>
    <row r="129" spans="1:7" x14ac:dyDescent="0.2">
      <c r="A129"/>
      <c r="B129"/>
      <c r="C129"/>
      <c r="D129"/>
      <c r="E129"/>
      <c r="F129"/>
      <c r="G129"/>
    </row>
    <row r="130" spans="1:7" x14ac:dyDescent="0.2">
      <c r="A130"/>
      <c r="B130"/>
      <c r="C130"/>
      <c r="D130"/>
      <c r="E130"/>
      <c r="F130"/>
      <c r="G130"/>
    </row>
    <row r="131" spans="1:7" x14ac:dyDescent="0.2">
      <c r="A131"/>
      <c r="B131"/>
      <c r="C131"/>
      <c r="D131"/>
      <c r="E131"/>
      <c r="F131"/>
      <c r="G131"/>
    </row>
    <row r="132" spans="1:7" ht="15" customHeight="1" x14ac:dyDescent="0.2">
      <c r="A132"/>
      <c r="B132"/>
      <c r="C132"/>
      <c r="D132"/>
      <c r="E132"/>
      <c r="F132"/>
      <c r="G132"/>
    </row>
    <row r="133" spans="1:7" x14ac:dyDescent="0.2">
      <c r="A133"/>
      <c r="B133"/>
      <c r="C133"/>
      <c r="D133"/>
      <c r="E133"/>
      <c r="F133"/>
      <c r="G133"/>
    </row>
    <row r="134" spans="1:7" x14ac:dyDescent="0.2">
      <c r="A134"/>
      <c r="B134"/>
      <c r="C134"/>
      <c r="D134"/>
      <c r="E134"/>
      <c r="F134"/>
      <c r="G134"/>
    </row>
    <row r="135" spans="1:7" x14ac:dyDescent="0.2">
      <c r="A135"/>
      <c r="B135"/>
      <c r="C135"/>
      <c r="D135"/>
      <c r="E135"/>
      <c r="F135"/>
      <c r="G135"/>
    </row>
    <row r="136" spans="1:7" x14ac:dyDescent="0.2">
      <c r="A136"/>
      <c r="B136"/>
      <c r="C136"/>
      <c r="D136"/>
      <c r="E136"/>
      <c r="F136"/>
      <c r="G136"/>
    </row>
    <row r="137" spans="1:7" x14ac:dyDescent="0.2">
      <c r="A137"/>
      <c r="B137"/>
      <c r="C137"/>
      <c r="D137"/>
      <c r="E137"/>
      <c r="F137"/>
      <c r="G137"/>
    </row>
    <row r="138" spans="1:7" x14ac:dyDescent="0.2">
      <c r="A138"/>
      <c r="B138"/>
      <c r="C138"/>
      <c r="D138"/>
      <c r="E138"/>
      <c r="F138"/>
      <c r="G138"/>
    </row>
    <row r="139" spans="1:7" x14ac:dyDescent="0.2">
      <c r="A139"/>
      <c r="B139"/>
      <c r="C139"/>
      <c r="D139"/>
      <c r="E139"/>
      <c r="F139"/>
      <c r="G139"/>
    </row>
    <row r="140" spans="1:7" x14ac:dyDescent="0.2">
      <c r="A140"/>
      <c r="B140"/>
      <c r="C140"/>
      <c r="D140"/>
      <c r="E140"/>
      <c r="F140"/>
      <c r="G140"/>
    </row>
    <row r="141" spans="1:7" x14ac:dyDescent="0.2">
      <c r="A141"/>
      <c r="B141"/>
      <c r="C141"/>
      <c r="D141"/>
      <c r="E141"/>
      <c r="F141"/>
      <c r="G141"/>
    </row>
    <row r="142" spans="1:7" x14ac:dyDescent="0.2">
      <c r="A142"/>
      <c r="B142"/>
      <c r="C142"/>
      <c r="D142"/>
      <c r="E142"/>
      <c r="F142"/>
      <c r="G142"/>
    </row>
    <row r="143" spans="1:7" x14ac:dyDescent="0.2">
      <c r="A143"/>
      <c r="B143"/>
      <c r="C143"/>
      <c r="D143"/>
      <c r="E143"/>
      <c r="F143"/>
      <c r="G143"/>
    </row>
    <row r="144" spans="1:7" x14ac:dyDescent="0.2">
      <c r="A144"/>
      <c r="B144"/>
      <c r="C144"/>
      <c r="D144"/>
      <c r="E144"/>
      <c r="F144"/>
      <c r="G144"/>
    </row>
    <row r="145" spans="1:7" x14ac:dyDescent="0.2">
      <c r="A145"/>
      <c r="B145"/>
      <c r="C145"/>
      <c r="D145"/>
      <c r="E145"/>
      <c r="F145"/>
      <c r="G145"/>
    </row>
    <row r="146" spans="1:7" ht="14.25" customHeight="1" x14ac:dyDescent="0.2">
      <c r="A146"/>
      <c r="B146"/>
      <c r="C146"/>
      <c r="D146"/>
      <c r="E146"/>
      <c r="F146"/>
      <c r="G146"/>
    </row>
    <row r="147" spans="1:7" ht="14.25" customHeight="1" x14ac:dyDescent="0.2">
      <c r="A147" s="44"/>
      <c r="B147"/>
      <c r="C147"/>
      <c r="D147"/>
      <c r="E147" s="50"/>
    </row>
    <row r="148" spans="1:7" ht="14.25" customHeight="1" x14ac:dyDescent="0.2">
      <c r="A148" s="44"/>
      <c r="B148"/>
      <c r="C148"/>
      <c r="D148"/>
      <c r="E148" s="51"/>
    </row>
    <row r="149" spans="1:7" ht="14.25" customHeight="1" x14ac:dyDescent="0.2">
      <c r="A149" s="44"/>
      <c r="B149"/>
      <c r="C149"/>
      <c r="D149"/>
      <c r="E149" s="51"/>
    </row>
    <row r="150" spans="1:7" ht="14.25" customHeight="1" x14ac:dyDescent="0.2">
      <c r="A150" s="44"/>
      <c r="B150"/>
      <c r="C150"/>
      <c r="D150"/>
      <c r="E150" s="51"/>
    </row>
    <row r="151" spans="1:7" ht="14.25" customHeight="1" x14ac:dyDescent="0.2">
      <c r="A151" s="44"/>
      <c r="B151"/>
      <c r="C151"/>
      <c r="D151"/>
      <c r="E151" s="51"/>
    </row>
    <row r="152" spans="1:7" ht="14.25" customHeight="1" x14ac:dyDescent="0.2">
      <c r="A152" s="44"/>
      <c r="B152"/>
      <c r="C152"/>
      <c r="D152"/>
      <c r="E152" s="51"/>
    </row>
    <row r="153" spans="1:7" ht="14.25" customHeight="1" x14ac:dyDescent="0.2">
      <c r="A153" s="44"/>
      <c r="B153"/>
      <c r="C153"/>
      <c r="D153"/>
      <c r="E153" s="53"/>
    </row>
    <row r="154" spans="1:7" ht="14.25" customHeight="1" x14ac:dyDescent="0.2">
      <c r="A154" s="44"/>
      <c r="B154"/>
      <c r="C154"/>
      <c r="D154"/>
      <c r="E154" s="50"/>
    </row>
    <row r="155" spans="1:7" ht="14.25" customHeight="1" x14ac:dyDescent="0.2">
      <c r="A155" s="44"/>
      <c r="B155"/>
      <c r="C155"/>
      <c r="D155"/>
      <c r="E155" s="50"/>
    </row>
    <row r="156" spans="1:7" ht="14.25" customHeight="1" x14ac:dyDescent="0.2">
      <c r="A156" s="44"/>
      <c r="B156"/>
      <c r="C156"/>
      <c r="D156"/>
      <c r="E156" s="48"/>
    </row>
    <row r="157" spans="1:7" ht="14.25" customHeight="1" x14ac:dyDescent="0.2">
      <c r="A157" s="44"/>
      <c r="B157"/>
      <c r="C157"/>
      <c r="D157"/>
      <c r="E157" s="51"/>
    </row>
    <row r="158" spans="1:7" ht="14.25" customHeight="1" x14ac:dyDescent="0.2">
      <c r="A158" s="44"/>
      <c r="B158"/>
      <c r="C158"/>
      <c r="D158"/>
      <c r="E158" s="51"/>
    </row>
    <row r="159" spans="1:7" ht="14.25" customHeight="1" x14ac:dyDescent="0.2">
      <c r="A159" s="44"/>
      <c r="B159"/>
      <c r="C159"/>
      <c r="D159"/>
      <c r="E159" s="51"/>
    </row>
    <row r="160" spans="1:7" ht="14.25" customHeight="1" x14ac:dyDescent="0.2">
      <c r="A160" s="44"/>
      <c r="B160"/>
      <c r="C160"/>
      <c r="D160"/>
      <c r="E160" s="51"/>
    </row>
    <row r="161" spans="1:5" ht="14.25" customHeight="1" x14ac:dyDescent="0.2">
      <c r="A161" s="44"/>
      <c r="B161"/>
      <c r="C161"/>
      <c r="D161"/>
      <c r="E161" s="51"/>
    </row>
    <row r="162" spans="1:5" ht="14.25" customHeight="1" x14ac:dyDescent="0.2">
      <c r="A162" s="44"/>
      <c r="B162"/>
      <c r="C162"/>
      <c r="D162"/>
      <c r="E162" s="51"/>
    </row>
    <row r="163" spans="1:5" ht="14.25" customHeight="1" x14ac:dyDescent="0.2">
      <c r="A163" s="44"/>
      <c r="B163"/>
      <c r="C163"/>
      <c r="D163"/>
      <c r="E163" s="52"/>
    </row>
    <row r="164" spans="1:5" ht="15" customHeight="1" thickBot="1" x14ac:dyDescent="0.25">
      <c r="A164" s="46"/>
      <c r="B164"/>
      <c r="C164"/>
      <c r="D164"/>
      <c r="E164" s="48"/>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81"/>
  <sheetViews>
    <sheetView topLeftCell="F1" workbookViewId="0">
      <selection activeCell="G3" sqref="G3"/>
    </sheetView>
  </sheetViews>
  <sheetFormatPr defaultColWidth="9" defaultRowHeight="14.25" x14ac:dyDescent="0.2"/>
  <cols>
    <col min="1" max="1" width="15" style="39" customWidth="1"/>
    <col min="2" max="2" width="16.25" style="39" customWidth="1"/>
    <col min="3" max="3" width="23" style="39" customWidth="1"/>
    <col min="4" max="4" width="28" style="39" customWidth="1"/>
    <col min="5" max="5" width="30.5" style="39" customWidth="1"/>
    <col min="6" max="6" width="93.875" style="39" customWidth="1"/>
    <col min="7" max="7" width="54.625" style="39" customWidth="1"/>
    <col min="8" max="8" width="22.75" style="39" customWidth="1"/>
    <col min="9" max="16384" width="9" style="39"/>
  </cols>
  <sheetData>
    <row r="1" spans="1:8" ht="16.5" thickBot="1" x14ac:dyDescent="0.3">
      <c r="A1" s="41" t="s">
        <v>151</v>
      </c>
      <c r="B1" s="45" t="s">
        <v>152</v>
      </c>
      <c r="C1" s="47" t="s">
        <v>239</v>
      </c>
      <c r="D1" s="42" t="s">
        <v>40</v>
      </c>
      <c r="E1" s="49" t="s">
        <v>173</v>
      </c>
      <c r="F1" s="22" t="s">
        <v>40</v>
      </c>
      <c r="G1" s="39" t="s">
        <v>445</v>
      </c>
      <c r="H1" s="39" t="s">
        <v>465</v>
      </c>
    </row>
    <row r="2" spans="1:8" ht="15.75" x14ac:dyDescent="0.25">
      <c r="A2" s="43" t="s">
        <v>7</v>
      </c>
      <c r="B2" s="39" t="s">
        <v>44</v>
      </c>
      <c r="D2" s="49" t="s">
        <v>194</v>
      </c>
      <c r="E2" s="49" t="str">
        <f>IF(B2&lt;&gt;"",A2&amp;": "&amp;B2,A2)</f>
        <v>Intersection: Other</v>
      </c>
      <c r="F2" s="55" t="str">
        <f t="shared" ref="F2:F33" si="0">C2&amp;" - "&amp;D2</f>
        <v xml:space="preserve"> - Please select</v>
      </c>
      <c r="G2" s="95" t="s">
        <v>487</v>
      </c>
      <c r="H2" s="39" t="str">
        <f t="array" ref="H2">INDEX(Treatment,MATCH(0,COUNTIF($H$1:H1,Treatment),0))</f>
        <v xml:space="preserve"> - Please select</v>
      </c>
    </row>
    <row r="3" spans="1:8" ht="15.75" x14ac:dyDescent="0.25">
      <c r="A3" s="43" t="s">
        <v>7</v>
      </c>
      <c r="B3" s="39" t="s">
        <v>44</v>
      </c>
      <c r="C3" s="39" t="s">
        <v>240</v>
      </c>
      <c r="D3" s="54" t="s">
        <v>241</v>
      </c>
      <c r="E3" s="49" t="str">
        <f t="shared" ref="E3:E66" si="1">IF(B3&lt;&gt;"",A3&amp;": "&amp;B3,A3)</f>
        <v>Intersection: Other</v>
      </c>
      <c r="F3" s="55" t="str">
        <f t="shared" si="0"/>
        <v xml:space="preserve">Road Design - Align lanes to directional intent </v>
      </c>
      <c r="G3" s="88" t="s">
        <v>448</v>
      </c>
      <c r="H3" s="39" t="str">
        <f t="array" ref="H3">INDEX(Treatment,MATCH(0,COUNTIF($H$1:H2,Treatment),0))</f>
        <v xml:space="preserve">Road Design - Align lanes to directional intent </v>
      </c>
    </row>
    <row r="4" spans="1:8" ht="15.75" x14ac:dyDescent="0.25">
      <c r="A4" s="43" t="s">
        <v>7</v>
      </c>
      <c r="B4" s="39" t="s">
        <v>44</v>
      </c>
      <c r="C4" s="39" t="s">
        <v>240</v>
      </c>
      <c r="D4" s="54" t="s">
        <v>242</v>
      </c>
      <c r="E4" s="49" t="str">
        <f t="shared" si="1"/>
        <v>Intersection: Other</v>
      </c>
      <c r="F4" s="55" t="str">
        <f t="shared" si="0"/>
        <v>Road Design - Provide safe access points for pedestrians and vulnerable road users</v>
      </c>
      <c r="G4" s="88" t="s">
        <v>486</v>
      </c>
      <c r="H4" s="39" t="str">
        <f t="array" ref="H4">INDEX(Treatment,MATCH(0,COUNTIF($H$1:H3,Treatment),0))</f>
        <v>Road Design - Provide safe access points for pedestrians and vulnerable road users</v>
      </c>
    </row>
    <row r="5" spans="1:8" ht="15.75" x14ac:dyDescent="0.25">
      <c r="A5" s="43" t="s">
        <v>7</v>
      </c>
      <c r="B5" s="39" t="s">
        <v>44</v>
      </c>
      <c r="C5" s="39" t="s">
        <v>240</v>
      </c>
      <c r="D5" s="54" t="s">
        <v>243</v>
      </c>
      <c r="E5" s="49" t="str">
        <f t="shared" si="1"/>
        <v>Intersection: Other</v>
      </c>
      <c r="F5" s="55" t="str">
        <f t="shared" si="0"/>
        <v xml:space="preserve">Road Design - Limit potential for high speed directional changes (especially on HV routes) – turn radius </v>
      </c>
      <c r="G5" s="88" t="s">
        <v>474</v>
      </c>
      <c r="H5" s="39" t="str">
        <f t="array" ref="H5">INDEX(Treatment,MATCH(0,COUNTIF($H$1:H4,Treatment),0))</f>
        <v xml:space="preserve">Road Design - Limit potential for high speed directional changes (especially on HV routes) – turn radius </v>
      </c>
    </row>
    <row r="6" spans="1:8" ht="15.75" x14ac:dyDescent="0.25">
      <c r="A6" s="43" t="s">
        <v>7</v>
      </c>
      <c r="B6" s="39" t="s">
        <v>44</v>
      </c>
      <c r="C6" s="39" t="s">
        <v>240</v>
      </c>
      <c r="D6" t="s">
        <v>244</v>
      </c>
      <c r="E6" s="49" t="str">
        <f t="shared" si="1"/>
        <v>Intersection: Other</v>
      </c>
      <c r="F6" s="55" t="str">
        <f t="shared" si="0"/>
        <v xml:space="preserve">Road Design - Maintain adequate separation between opposing lanes </v>
      </c>
      <c r="G6" s="88" t="s">
        <v>475</v>
      </c>
      <c r="H6" s="39" t="str">
        <f t="array" ref="H6">INDEX(Treatment,MATCH(0,COUNTIF($H$1:H5,Treatment),0))</f>
        <v xml:space="preserve">Road Design - Maintain adequate separation between opposing lanes </v>
      </c>
    </row>
    <row r="7" spans="1:8" ht="15.75" x14ac:dyDescent="0.25">
      <c r="A7" s="43" t="s">
        <v>7</v>
      </c>
      <c r="B7" s="39" t="s">
        <v>41</v>
      </c>
      <c r="D7" s="49" t="s">
        <v>194</v>
      </c>
      <c r="E7" s="49" t="str">
        <f t="shared" si="1"/>
        <v>Intersection: Rear End</v>
      </c>
      <c r="F7" s="55" t="str">
        <f t="shared" si="0"/>
        <v xml:space="preserve"> - Please select</v>
      </c>
      <c r="G7" s="88" t="s">
        <v>476</v>
      </c>
      <c r="H7" s="39" t="str">
        <f t="array" ref="H7">INDEX(Treatment,MATCH(0,COUNTIF($H$1:H6,Treatment),0))</f>
        <v>Road Design - Install / modify turning pockets to prevent spillage into running lanes</v>
      </c>
    </row>
    <row r="8" spans="1:8" ht="15.75" x14ac:dyDescent="0.25">
      <c r="A8" s="43" t="s">
        <v>7</v>
      </c>
      <c r="B8" s="39" t="s">
        <v>41</v>
      </c>
      <c r="C8" s="39" t="s">
        <v>240</v>
      </c>
      <c r="D8" s="54" t="s">
        <v>245</v>
      </c>
      <c r="E8" s="49" t="str">
        <f t="shared" si="1"/>
        <v>Intersection: Rear End</v>
      </c>
      <c r="F8" s="55" t="str">
        <f t="shared" si="0"/>
        <v>Road Design - Install / modify turning pockets to prevent spillage into running lanes</v>
      </c>
      <c r="G8" s="88" t="s">
        <v>477</v>
      </c>
      <c r="H8" s="39" t="str">
        <f t="array" ref="H8">INDEX(Treatment,MATCH(0,COUNTIF($H$1:H7,Treatment),0))</f>
        <v>Road Design - Resurface / retexture seal to provide high friction surface on approach</v>
      </c>
    </row>
    <row r="9" spans="1:8" ht="30" customHeight="1" x14ac:dyDescent="0.25">
      <c r="A9" s="43" t="s">
        <v>7</v>
      </c>
      <c r="B9" s="39" t="s">
        <v>41</v>
      </c>
      <c r="C9" s="39" t="s">
        <v>240</v>
      </c>
      <c r="D9" s="54" t="s">
        <v>246</v>
      </c>
      <c r="E9" s="49" t="str">
        <f t="shared" si="1"/>
        <v>Intersection: Rear End</v>
      </c>
      <c r="F9" s="55" t="str">
        <f t="shared" si="0"/>
        <v>Road Design - Resurface / retexture seal to provide high friction surface on approach</v>
      </c>
      <c r="G9" s="88" t="s">
        <v>478</v>
      </c>
      <c r="H9" s="39" t="str">
        <f t="array" ref="H9">INDEX(Treatment,MATCH(0,COUNTIF($H$1:H8,Treatment),0))</f>
        <v>Road Design - Reduce speed (where applicable) on approach</v>
      </c>
    </row>
    <row r="10" spans="1:8" ht="15.75" x14ac:dyDescent="0.25">
      <c r="A10" s="43" t="s">
        <v>7</v>
      </c>
      <c r="B10" s="39" t="s">
        <v>41</v>
      </c>
      <c r="C10" s="39" t="s">
        <v>240</v>
      </c>
      <c r="D10" s="54" t="s">
        <v>247</v>
      </c>
      <c r="E10" s="49" t="str">
        <f t="shared" si="1"/>
        <v>Intersection: Rear End</v>
      </c>
      <c r="F10" s="55" t="str">
        <f t="shared" si="0"/>
        <v>Road Design - Reduce speed (where applicable) on approach</v>
      </c>
      <c r="G10" s="88" t="s">
        <v>479</v>
      </c>
      <c r="H10" s="39" t="str">
        <f t="array" ref="H10">INDEX(Treatment,MATCH(0,COUNTIF($H$1:H9,Treatment),0))</f>
        <v xml:space="preserve">Road Design - Reduce entry / exit points on departure sides of intersection </v>
      </c>
    </row>
    <row r="11" spans="1:8" ht="15.75" x14ac:dyDescent="0.25">
      <c r="A11" s="43" t="s">
        <v>7</v>
      </c>
      <c r="B11" s="39" t="s">
        <v>41</v>
      </c>
      <c r="C11" s="39" t="s">
        <v>240</v>
      </c>
      <c r="D11" s="54" t="s">
        <v>248</v>
      </c>
      <c r="E11" s="49" t="str">
        <f t="shared" si="1"/>
        <v>Intersection: Rear End</v>
      </c>
      <c r="F11" s="55" t="str">
        <f t="shared" si="0"/>
        <v xml:space="preserve">Road Design - Reduce entry / exit points on departure sides of intersection </v>
      </c>
      <c r="G11" s="88" t="s">
        <v>471</v>
      </c>
      <c r="H11" s="39" t="str">
        <f t="array" ref="H11">INDEX(Treatment,MATCH(0,COUNTIF($H$1:H10,Treatment),0))</f>
        <v xml:space="preserve">Road Design - Limit / prohibit standing /parking of vehicles on departure sides of intersection </v>
      </c>
    </row>
    <row r="12" spans="1:8" ht="15.75" x14ac:dyDescent="0.25">
      <c r="A12" s="43" t="s">
        <v>7</v>
      </c>
      <c r="B12" s="39" t="s">
        <v>41</v>
      </c>
      <c r="C12" s="39" t="s">
        <v>240</v>
      </c>
      <c r="D12" s="54" t="s">
        <v>249</v>
      </c>
      <c r="E12" s="49" t="str">
        <f t="shared" si="1"/>
        <v>Intersection: Rear End</v>
      </c>
      <c r="F12" s="55" t="str">
        <f t="shared" si="0"/>
        <v xml:space="preserve">Road Design - Limit / prohibit standing /parking of vehicles on departure sides of intersection </v>
      </c>
      <c r="G12" s="88" t="s">
        <v>472</v>
      </c>
      <c r="H12" s="39" t="str">
        <f t="array" ref="H12">INDEX(Treatment,MATCH(0,COUNTIF($H$1:H11,Treatment),0))</f>
        <v xml:space="preserve">Road Design - Turning slip lanes </v>
      </c>
    </row>
    <row r="13" spans="1:8" ht="15.75" x14ac:dyDescent="0.25">
      <c r="A13" s="43" t="s">
        <v>7</v>
      </c>
      <c r="B13" s="39" t="s">
        <v>41</v>
      </c>
      <c r="C13" s="39" t="s">
        <v>240</v>
      </c>
      <c r="D13" s="54" t="s">
        <v>250</v>
      </c>
      <c r="E13" s="49" t="str">
        <f t="shared" si="1"/>
        <v>Intersection: Rear End</v>
      </c>
      <c r="F13" s="55" t="str">
        <f t="shared" si="0"/>
        <v xml:space="preserve">Road Design - Turning slip lanes </v>
      </c>
      <c r="G13" s="88" t="s">
        <v>473</v>
      </c>
      <c r="H13" s="39" t="str">
        <f t="array" ref="H13">INDEX(Treatment,MATCH(0,COUNTIF($H$1:H12,Treatment),0))</f>
        <v xml:space="preserve">Delineation/Signals - Advanced warning signs </v>
      </c>
    </row>
    <row r="14" spans="1:8" ht="15.75" x14ac:dyDescent="0.25">
      <c r="A14" s="43" t="s">
        <v>7</v>
      </c>
      <c r="B14" s="39" t="s">
        <v>41</v>
      </c>
      <c r="C14" s="39" t="s">
        <v>251</v>
      </c>
      <c r="D14" s="54" t="s">
        <v>252</v>
      </c>
      <c r="E14" s="49" t="str">
        <f t="shared" si="1"/>
        <v>Intersection: Rear End</v>
      </c>
      <c r="F14" s="55" t="str">
        <f t="shared" si="0"/>
        <v xml:space="preserve">Delineation/Signals - Advanced warning signs </v>
      </c>
      <c r="G14" s="88" t="s">
        <v>480</v>
      </c>
      <c r="H14" s="39" t="str">
        <f t="array" ref="H14">INDEX(Treatment,MATCH(0,COUNTIF($H$1:H13,Treatment),0))</f>
        <v>Delineation/Signals - Overhead mast arms</v>
      </c>
    </row>
    <row r="15" spans="1:8" ht="15.75" x14ac:dyDescent="0.25">
      <c r="A15" s="43" t="s">
        <v>7</v>
      </c>
      <c r="B15" s="39" t="s">
        <v>41</v>
      </c>
      <c r="C15" s="39" t="s">
        <v>251</v>
      </c>
      <c r="D15" s="54" t="s">
        <v>253</v>
      </c>
      <c r="E15" s="49" t="str">
        <f t="shared" si="1"/>
        <v>Intersection: Rear End</v>
      </c>
      <c r="F15" s="55" t="str">
        <f t="shared" si="0"/>
        <v>Delineation/Signals - Overhead mast arms</v>
      </c>
      <c r="G15" s="88" t="s">
        <v>481</v>
      </c>
      <c r="H15" s="39" t="str">
        <f t="array" ref="H15">INDEX(Treatment,MATCH(0,COUNTIF($H$1:H14,Treatment),0))</f>
        <v xml:space="preserve">Delineation/Signals - Clear lane marking </v>
      </c>
    </row>
    <row r="16" spans="1:8" ht="15.75" x14ac:dyDescent="0.25">
      <c r="A16" s="43" t="s">
        <v>7</v>
      </c>
      <c r="B16" s="39" t="s">
        <v>41</v>
      </c>
      <c r="C16" s="39" t="s">
        <v>251</v>
      </c>
      <c r="D16" s="54" t="s">
        <v>254</v>
      </c>
      <c r="E16" s="49" t="str">
        <f t="shared" si="1"/>
        <v>Intersection: Rear End</v>
      </c>
      <c r="F16" s="55" t="str">
        <f t="shared" si="0"/>
        <v xml:space="preserve">Delineation/Signals - Clear lane marking </v>
      </c>
      <c r="G16" s="88" t="s">
        <v>482</v>
      </c>
      <c r="H16" s="39" t="str">
        <f t="array" ref="H16">INDEX(Treatment,MATCH(0,COUNTIF($H$1:H15,Treatment),0))</f>
        <v xml:space="preserve">Delineation/Signals - Advanced warning flashers </v>
      </c>
    </row>
    <row r="17" spans="1:8" ht="15.75" x14ac:dyDescent="0.25">
      <c r="A17" s="43" t="s">
        <v>7</v>
      </c>
      <c r="B17" s="39" t="s">
        <v>41</v>
      </c>
      <c r="C17" s="39" t="s">
        <v>251</v>
      </c>
      <c r="D17" t="s">
        <v>255</v>
      </c>
      <c r="E17" s="49" t="str">
        <f t="shared" si="1"/>
        <v>Intersection: Rear End</v>
      </c>
      <c r="F17" s="55" t="str">
        <f t="shared" si="0"/>
        <v xml:space="preserve">Delineation/Signals - Advanced warning flashers </v>
      </c>
      <c r="G17" s="88" t="s">
        <v>483</v>
      </c>
      <c r="H17" s="39" t="str">
        <f t="array" ref="H17">INDEX(Treatment,MATCH(0,COUNTIF($H$1:H16,Treatment),0))</f>
        <v>Road Design - Consider / improve approach sight distance lines</v>
      </c>
    </row>
    <row r="18" spans="1:8" ht="15.75" x14ac:dyDescent="0.25">
      <c r="A18" s="43" t="s">
        <v>7</v>
      </c>
      <c r="B18" s="39" t="s">
        <v>42</v>
      </c>
      <c r="D18" s="49" t="s">
        <v>194</v>
      </c>
      <c r="E18" s="49" t="str">
        <f t="shared" si="1"/>
        <v>Intersection: Right Angle</v>
      </c>
      <c r="F18" s="55" t="str">
        <f t="shared" si="0"/>
        <v xml:space="preserve"> - Please select</v>
      </c>
      <c r="G18" s="88" t="s">
        <v>484</v>
      </c>
      <c r="H18" s="39" t="str">
        <f t="array" ref="H18">INDEX(Treatment,MATCH(0,COUNTIF($H$1:H17,Treatment),0))</f>
        <v xml:space="preserve">Road Design - Implement voluntary speed reduction strategies </v>
      </c>
    </row>
    <row r="19" spans="1:8" ht="15.75" x14ac:dyDescent="0.25">
      <c r="A19" s="43" t="s">
        <v>7</v>
      </c>
      <c r="B19" s="39" t="s">
        <v>42</v>
      </c>
      <c r="C19" s="39" t="s">
        <v>240</v>
      </c>
      <c r="D19" s="54" t="s">
        <v>256</v>
      </c>
      <c r="E19" s="49" t="str">
        <f t="shared" si="1"/>
        <v>Intersection: Right Angle</v>
      </c>
      <c r="F19" s="55" t="str">
        <f t="shared" si="0"/>
        <v>Road Design - Consider / improve approach sight distance lines</v>
      </c>
      <c r="G19" s="88" t="s">
        <v>485</v>
      </c>
      <c r="H19" s="39" t="str">
        <f t="array" ref="H19">INDEX(Treatment,MATCH(0,COUNTIF($H$1:H18,Treatment),0))</f>
        <v xml:space="preserve">Road Design - Install high friction surface material on approaches </v>
      </c>
    </row>
    <row r="20" spans="1:8" ht="15.75" x14ac:dyDescent="0.25">
      <c r="A20" s="43" t="s">
        <v>7</v>
      </c>
      <c r="B20" s="39" t="s">
        <v>42</v>
      </c>
      <c r="C20" s="39" t="s">
        <v>240</v>
      </c>
      <c r="D20" s="54" t="s">
        <v>257</v>
      </c>
      <c r="E20" s="49" t="str">
        <f t="shared" si="1"/>
        <v>Intersection: Right Angle</v>
      </c>
      <c r="F20" s="55" t="str">
        <f t="shared" si="0"/>
        <v xml:space="preserve">Road Design - Implement voluntary speed reduction strategies </v>
      </c>
      <c r="G20" s="88" t="s">
        <v>44</v>
      </c>
      <c r="H20" s="39" t="str">
        <f t="array" ref="H20">INDEX(Treatment,MATCH(0,COUNTIF($H$1:H19,Treatment),0))</f>
        <v>Road Design - Consider and modify flows of approaching traffic (un signalised)</v>
      </c>
    </row>
    <row r="21" spans="1:8" ht="30" customHeight="1" x14ac:dyDescent="0.25">
      <c r="A21" s="43" t="s">
        <v>7</v>
      </c>
      <c r="B21" s="39" t="s">
        <v>42</v>
      </c>
      <c r="C21" s="39" t="s">
        <v>240</v>
      </c>
      <c r="D21" s="54" t="s">
        <v>258</v>
      </c>
      <c r="E21" s="49" t="str">
        <f t="shared" si="1"/>
        <v>Intersection: Right Angle</v>
      </c>
      <c r="F21" s="55" t="str">
        <f t="shared" si="0"/>
        <v xml:space="preserve">Road Design - Install high friction surface material on approaches </v>
      </c>
      <c r="H21" s="39" t="str">
        <f t="array" ref="H21">INDEX(Treatment,MATCH(0,COUNTIF($H$1:H20,Treatment),0))</f>
        <v>Road Design - Consider alternative designs to at grade signalised intersections</v>
      </c>
    </row>
    <row r="22" spans="1:8" ht="15.75" x14ac:dyDescent="0.25">
      <c r="A22" s="43" t="s">
        <v>7</v>
      </c>
      <c r="B22" s="39" t="s">
        <v>42</v>
      </c>
      <c r="C22" s="39" t="s">
        <v>240</v>
      </c>
      <c r="D22" s="54" t="s">
        <v>259</v>
      </c>
      <c r="E22" s="49" t="str">
        <f t="shared" si="1"/>
        <v>Intersection: Right Angle</v>
      </c>
      <c r="F22" s="55" t="str">
        <f t="shared" si="0"/>
        <v>Road Design - Consider and modify flows of approaching traffic (un signalised)</v>
      </c>
      <c r="H22" s="39" t="str">
        <f t="array" ref="H22">INDEX(Treatment,MATCH(0,COUNTIF($H$1:H21,Treatment),0))</f>
        <v>Road Design - Realign road geometry when applicable</v>
      </c>
    </row>
    <row r="23" spans="1:8" ht="15.75" x14ac:dyDescent="0.25">
      <c r="A23" s="43" t="s">
        <v>7</v>
      </c>
      <c r="B23" s="39" t="s">
        <v>42</v>
      </c>
      <c r="C23" s="39" t="s">
        <v>240</v>
      </c>
      <c r="D23" s="54" t="s">
        <v>260</v>
      </c>
      <c r="E23" s="49" t="str">
        <f t="shared" si="1"/>
        <v>Intersection: Right Angle</v>
      </c>
      <c r="F23" s="55" t="str">
        <f t="shared" si="0"/>
        <v>Road Design - Consider alternative designs to at grade signalised intersections</v>
      </c>
      <c r="H23" s="39" t="str">
        <f t="array" ref="H23">INDEX(Treatment,MATCH(0,COUNTIF($H$1:H22,Treatment),0))</f>
        <v xml:space="preserve">Road Design - Channelise intersection movements  </v>
      </c>
    </row>
    <row r="24" spans="1:8" ht="15.75" x14ac:dyDescent="0.25">
      <c r="A24" s="43" t="s">
        <v>7</v>
      </c>
      <c r="B24" s="39" t="s">
        <v>42</v>
      </c>
      <c r="C24" s="39" t="s">
        <v>240</v>
      </c>
      <c r="D24" s="54" t="s">
        <v>261</v>
      </c>
      <c r="E24" s="49" t="str">
        <f t="shared" si="1"/>
        <v>Intersection: Right Angle</v>
      </c>
      <c r="F24" s="55" t="str">
        <f t="shared" si="0"/>
        <v>Road Design - Realign road geometry when applicable</v>
      </c>
      <c r="H24" s="39" t="str">
        <f t="array" ref="H24">INDEX(Treatment,MATCH(0,COUNTIF($H$1:H23,Treatment),0))</f>
        <v xml:space="preserve">Road Design - Raised platforms </v>
      </c>
    </row>
    <row r="25" spans="1:8" ht="15.75" x14ac:dyDescent="0.25">
      <c r="A25" s="43" t="s">
        <v>7</v>
      </c>
      <c r="B25" s="39" t="s">
        <v>42</v>
      </c>
      <c r="C25" s="39" t="s">
        <v>240</v>
      </c>
      <c r="D25" s="54" t="s">
        <v>262</v>
      </c>
      <c r="E25" s="49" t="str">
        <f t="shared" si="1"/>
        <v>Intersection: Right Angle</v>
      </c>
      <c r="F25" s="55" t="str">
        <f t="shared" si="0"/>
        <v xml:space="preserve">Road Design - Channelise intersection movements  </v>
      </c>
      <c r="H25" s="39" t="str">
        <f t="array" ref="H25">INDEX(Treatment,MATCH(0,COUNTIF($H$1:H24,Treatment),0))</f>
        <v>Delineation/Signals - Apply / Reapply pavement markings as required</v>
      </c>
    </row>
    <row r="26" spans="1:8" ht="15.75" x14ac:dyDescent="0.25">
      <c r="A26" s="43" t="s">
        <v>7</v>
      </c>
      <c r="B26" s="39" t="s">
        <v>42</v>
      </c>
      <c r="C26" s="39" t="s">
        <v>240</v>
      </c>
      <c r="D26" s="54" t="s">
        <v>263</v>
      </c>
      <c r="E26" s="49" t="str">
        <f t="shared" si="1"/>
        <v>Intersection: Right Angle</v>
      </c>
      <c r="F26" s="55" t="str">
        <f t="shared" si="0"/>
        <v xml:space="preserve">Road Design - Raised platforms </v>
      </c>
      <c r="H26" s="39" t="str">
        <f t="array" ref="H26">INDEX(Treatment,MATCH(0,COUNTIF($H$1:H25,Treatment),0))</f>
        <v>Delineation/Signals - Install pre warning flashers where appropriate</v>
      </c>
    </row>
    <row r="27" spans="1:8" ht="15.75" x14ac:dyDescent="0.25">
      <c r="A27" s="43" t="s">
        <v>7</v>
      </c>
      <c r="B27" s="39" t="s">
        <v>42</v>
      </c>
      <c r="C27" s="39" t="s">
        <v>251</v>
      </c>
      <c r="D27" s="54" t="s">
        <v>264</v>
      </c>
      <c r="E27" s="49" t="str">
        <f t="shared" si="1"/>
        <v>Intersection: Right Angle</v>
      </c>
      <c r="F27" s="55" t="str">
        <f t="shared" si="0"/>
        <v>Delineation/Signals - Apply / Reapply pavement markings as required</v>
      </c>
      <c r="H27" s="39" t="str">
        <f t="array" ref="H27">INDEX(Treatment,MATCH(0,COUNTIF($H$1:H26,Treatment),0))</f>
        <v>Delineation/Signals - Adjust signal phasing to synchronise with traffic demand</v>
      </c>
    </row>
    <row r="28" spans="1:8" ht="15.75" x14ac:dyDescent="0.25">
      <c r="A28" s="43" t="s">
        <v>7</v>
      </c>
      <c r="B28" s="39" t="s">
        <v>42</v>
      </c>
      <c r="C28" s="39" t="s">
        <v>251</v>
      </c>
      <c r="D28" s="54" t="s">
        <v>265</v>
      </c>
      <c r="E28" s="49" t="str">
        <f t="shared" si="1"/>
        <v>Intersection: Right Angle</v>
      </c>
      <c r="F28" s="55" t="str">
        <f t="shared" si="0"/>
        <v>Delineation/Signals - Install pre warning flashers where appropriate</v>
      </c>
      <c r="H28" s="39" t="str">
        <f t="array" ref="H28">INDEX(Treatment,MATCH(0,COUNTIF($H$1:H27,Treatment),0))</f>
        <v>Delineation/Signals - Reduce unnecessary hold delays (discourage RL runners)</v>
      </c>
    </row>
    <row r="29" spans="1:8" ht="15.75" x14ac:dyDescent="0.25">
      <c r="A29" s="43" t="s">
        <v>7</v>
      </c>
      <c r="B29" s="39" t="s">
        <v>42</v>
      </c>
      <c r="C29" s="39" t="s">
        <v>251</v>
      </c>
      <c r="D29" s="54" t="s">
        <v>266</v>
      </c>
      <c r="E29" s="49" t="str">
        <f t="shared" si="1"/>
        <v>Intersection: Right Angle</v>
      </c>
      <c r="F29" s="55" t="str">
        <f t="shared" si="0"/>
        <v>Delineation/Signals - Adjust signal phasing to synchronise with traffic demand</v>
      </c>
      <c r="H29" s="39" t="str">
        <f t="array" ref="H29">INDEX(Treatment,MATCH(0,COUNTIF($H$1:H28,Treatment),0))</f>
        <v xml:space="preserve">Delineation/Signals - Install high visibility mast arms where applicable </v>
      </c>
    </row>
    <row r="30" spans="1:8" ht="15.75" x14ac:dyDescent="0.25">
      <c r="A30" s="43" t="s">
        <v>7</v>
      </c>
      <c r="B30" s="39" t="s">
        <v>42</v>
      </c>
      <c r="C30" s="39" t="s">
        <v>251</v>
      </c>
      <c r="D30" s="54" t="s">
        <v>267</v>
      </c>
      <c r="E30" s="49" t="str">
        <f t="shared" si="1"/>
        <v>Intersection: Right Angle</v>
      </c>
      <c r="F30" s="55" t="str">
        <f t="shared" si="0"/>
        <v>Delineation/Signals - Reduce unnecessary hold delays (discourage RL runners)</v>
      </c>
      <c r="H30" s="39" t="str">
        <f t="array" ref="H30">INDEX(Treatment,MATCH(0,COUNTIF($H$1:H29,Treatment),0))</f>
        <v xml:space="preserve">Delineation/Signals - Increase all arm red light ‘rest’ period on larger intersections </v>
      </c>
    </row>
    <row r="31" spans="1:8" ht="15.75" x14ac:dyDescent="0.25">
      <c r="A31" s="43" t="s">
        <v>7</v>
      </c>
      <c r="B31" s="39" t="s">
        <v>42</v>
      </c>
      <c r="C31" s="39" t="s">
        <v>251</v>
      </c>
      <c r="D31" s="54" t="s">
        <v>268</v>
      </c>
      <c r="E31" s="49" t="str">
        <f t="shared" si="1"/>
        <v>Intersection: Right Angle</v>
      </c>
      <c r="F31" s="55" t="str">
        <f t="shared" si="0"/>
        <v xml:space="preserve">Delineation/Signals - Install high visibility mast arms where applicable </v>
      </c>
      <c r="H31" s="39" t="str">
        <f t="array" ref="H31">INDEX(Treatment,MATCH(0,COUNTIF($H$1:H30,Treatment),0))</f>
        <v>Road Design - Maintain / improve sight distance</v>
      </c>
    </row>
    <row r="32" spans="1:8" ht="15.75" x14ac:dyDescent="0.25">
      <c r="A32" s="43" t="s">
        <v>7</v>
      </c>
      <c r="B32" s="39" t="s">
        <v>42</v>
      </c>
      <c r="C32" s="39" t="s">
        <v>251</v>
      </c>
      <c r="D32" s="54" t="s">
        <v>269</v>
      </c>
      <c r="E32" s="49" t="str">
        <f t="shared" si="1"/>
        <v>Intersection: Right Angle</v>
      </c>
      <c r="F32" s="55" t="str">
        <f t="shared" si="0"/>
        <v xml:space="preserve">Delineation/Signals - Increase all arm red light ‘rest’ period on larger intersections </v>
      </c>
      <c r="H32" s="39" t="str">
        <f t="array" ref="H32">INDEX(Treatment,MATCH(0,COUNTIF($H$1:H31,Treatment),0))</f>
        <v>Road Design - Design  lanes to prevent stationary vehicles causing obstruction to through traffic</v>
      </c>
    </row>
    <row r="33" spans="1:8" ht="31.5" x14ac:dyDescent="0.25">
      <c r="A33" s="43" t="s">
        <v>7</v>
      </c>
      <c r="B33" s="39" t="s">
        <v>169</v>
      </c>
      <c r="D33" s="49" t="s">
        <v>194</v>
      </c>
      <c r="E33" s="49" t="str">
        <f t="shared" si="1"/>
        <v>Intersection: Right Turn Through</v>
      </c>
      <c r="F33" s="55" t="str">
        <f t="shared" si="0"/>
        <v xml:space="preserve"> - Please select</v>
      </c>
      <c r="H33" s="39" t="str">
        <f t="array" ref="H33">INDEX(Treatment,MATCH(0,COUNTIF($H$1:H32,Treatment),0))</f>
        <v xml:space="preserve">Road Design - Provide independent vehicle turning phases at signalised intersections </v>
      </c>
    </row>
    <row r="34" spans="1:8" ht="31.5" x14ac:dyDescent="0.25">
      <c r="A34" s="43" t="s">
        <v>7</v>
      </c>
      <c r="B34" s="39" t="s">
        <v>169</v>
      </c>
      <c r="C34" s="39" t="s">
        <v>240</v>
      </c>
      <c r="D34" s="54" t="s">
        <v>270</v>
      </c>
      <c r="E34" s="49" t="str">
        <f t="shared" si="1"/>
        <v>Intersection: Right Turn Through</v>
      </c>
      <c r="F34" s="55" t="str">
        <f t="shared" ref="F34:F61" si="2">C34&amp;" - "&amp;D34</f>
        <v>Road Design - Maintain / improve sight distance</v>
      </c>
      <c r="H34" s="39" t="str">
        <f t="array" ref="H34">INDEX(Treatment,MATCH(0,COUNTIF($H$1:H33,Treatment),0))</f>
        <v xml:space="preserve">Road Design - Implement speed reduction strategies </v>
      </c>
    </row>
    <row r="35" spans="1:8" ht="31.5" x14ac:dyDescent="0.25">
      <c r="A35" s="43" t="s">
        <v>7</v>
      </c>
      <c r="B35" s="39" t="s">
        <v>169</v>
      </c>
      <c r="C35" s="39" t="s">
        <v>240</v>
      </c>
      <c r="D35" s="54" t="s">
        <v>271</v>
      </c>
      <c r="E35" s="49" t="str">
        <f t="shared" si="1"/>
        <v>Intersection: Right Turn Through</v>
      </c>
      <c r="F35" s="55" t="str">
        <f t="shared" si="2"/>
        <v>Road Design - Design  lanes to prevent stationary vehicles causing obstruction to through traffic</v>
      </c>
      <c r="H35" s="39" t="str">
        <f t="array" ref="H35">INDEX(Treatment,MATCH(0,COUNTIF($H$1:H34,Treatment),0))</f>
        <v xml:space="preserve">Road Design - Clear and unambiguous lane marking </v>
      </c>
    </row>
    <row r="36" spans="1:8" ht="30" customHeight="1" x14ac:dyDescent="0.25">
      <c r="A36" s="43" t="s">
        <v>7</v>
      </c>
      <c r="B36" s="39" t="s">
        <v>169</v>
      </c>
      <c r="C36" s="39" t="s">
        <v>240</v>
      </c>
      <c r="D36" s="54" t="s">
        <v>272</v>
      </c>
      <c r="E36" s="49" t="str">
        <f t="shared" si="1"/>
        <v>Intersection: Right Turn Through</v>
      </c>
      <c r="F36" s="55" t="str">
        <f t="shared" si="2"/>
        <v xml:space="preserve">Road Design - Provide independent vehicle turning phases at signalised intersections </v>
      </c>
      <c r="H36" s="39" t="str">
        <f t="array" ref="H36">INDEX(Treatment,MATCH(0,COUNTIF($H$1:H35,Treatment),0))</f>
        <v xml:space="preserve">Road Design - Prohibit right turn access to entry points over crests or blind bends </v>
      </c>
    </row>
    <row r="37" spans="1:8" ht="31.5" x14ac:dyDescent="0.25">
      <c r="A37" s="43" t="s">
        <v>7</v>
      </c>
      <c r="B37" s="39" t="s">
        <v>169</v>
      </c>
      <c r="C37" s="39" t="s">
        <v>240</v>
      </c>
      <c r="D37" s="54" t="s">
        <v>273</v>
      </c>
      <c r="E37" s="49" t="str">
        <f t="shared" si="1"/>
        <v>Intersection: Right Turn Through</v>
      </c>
      <c r="F37" s="55" t="str">
        <f t="shared" si="2"/>
        <v xml:space="preserve">Road Design - Implement speed reduction strategies </v>
      </c>
      <c r="H37" s="39" t="str">
        <f t="array" ref="H37">INDEX(Treatment,MATCH(0,COUNTIF($H$1:H36,Treatment),0))</f>
        <v>Road Design - Consider alternative designs that provide reduced / eliminates conflict points</v>
      </c>
    </row>
    <row r="38" spans="1:8" ht="31.5" x14ac:dyDescent="0.25">
      <c r="A38" s="43" t="s">
        <v>7</v>
      </c>
      <c r="B38" s="39" t="s">
        <v>169</v>
      </c>
      <c r="C38" s="39" t="s">
        <v>240</v>
      </c>
      <c r="D38" s="54" t="s">
        <v>274</v>
      </c>
      <c r="E38" s="49" t="str">
        <f t="shared" si="1"/>
        <v>Intersection: Right Turn Through</v>
      </c>
      <c r="F38" s="55" t="str">
        <f t="shared" si="2"/>
        <v xml:space="preserve">Road Design - Clear and unambiguous lane marking </v>
      </c>
      <c r="H38" s="39" t="str">
        <f t="array" ref="H38">INDEX(Treatment,MATCH(0,COUNTIF($H$1:H37,Treatment),0))</f>
        <v>Road Design - Raised Platforms</v>
      </c>
    </row>
    <row r="39" spans="1:8" ht="31.5" x14ac:dyDescent="0.25">
      <c r="A39" s="43" t="s">
        <v>7</v>
      </c>
      <c r="B39" s="39" t="s">
        <v>169</v>
      </c>
      <c r="C39" s="39" t="s">
        <v>240</v>
      </c>
      <c r="D39" s="54" t="s">
        <v>275</v>
      </c>
      <c r="E39" s="49" t="str">
        <f t="shared" si="1"/>
        <v>Intersection: Right Turn Through</v>
      </c>
      <c r="F39" s="55" t="str">
        <f t="shared" si="2"/>
        <v xml:space="preserve">Road Design - Prohibit right turn access to entry points over crests or blind bends </v>
      </c>
      <c r="H39" s="39" t="str">
        <f t="array" ref="H39">INDEX(Treatment,MATCH(0,COUNTIF($H$1:H38,Treatment),0))</f>
        <v xml:space="preserve">Road Design - Median barriers </v>
      </c>
    </row>
    <row r="40" spans="1:8" ht="31.5" x14ac:dyDescent="0.25">
      <c r="A40" s="43" t="s">
        <v>7</v>
      </c>
      <c r="B40" s="39" t="s">
        <v>169</v>
      </c>
      <c r="C40" s="39" t="s">
        <v>240</v>
      </c>
      <c r="D40" s="54" t="s">
        <v>276</v>
      </c>
      <c r="E40" s="49" t="str">
        <f t="shared" si="1"/>
        <v>Intersection: Right Turn Through</v>
      </c>
      <c r="F40" s="55" t="str">
        <f t="shared" si="2"/>
        <v>Road Design - Consider alternative designs that provide reduced / eliminates conflict points</v>
      </c>
      <c r="H40" s="39" t="str">
        <f t="array" ref="H40">INDEX(Treatment,MATCH(0,COUNTIF($H$1:H39,Treatment),0))</f>
        <v xml:space="preserve">Road Design - Duplication </v>
      </c>
    </row>
    <row r="41" spans="1:8" ht="31.5" x14ac:dyDescent="0.25">
      <c r="A41" s="43" t="s">
        <v>7</v>
      </c>
      <c r="B41" s="39" t="s">
        <v>169</v>
      </c>
      <c r="C41" s="39" t="s">
        <v>240</v>
      </c>
      <c r="D41" t="s">
        <v>277</v>
      </c>
      <c r="E41" s="49" t="str">
        <f t="shared" si="1"/>
        <v>Intersection: Right Turn Through</v>
      </c>
      <c r="F41" s="55" t="str">
        <f t="shared" si="2"/>
        <v>Road Design - Raised Platforms</v>
      </c>
      <c r="H41" s="39" t="str">
        <f t="array" ref="H41">INDEX(Treatment,MATCH(0,COUNTIF($H$1:H40,Treatment),0))</f>
        <v xml:space="preserve">Road Design - Lane / Median widening </v>
      </c>
    </row>
    <row r="42" spans="1:8" ht="15.75" x14ac:dyDescent="0.25">
      <c r="A42" s="56" t="s">
        <v>170</v>
      </c>
      <c r="B42" s="39" t="s">
        <v>43</v>
      </c>
      <c r="D42" s="49" t="s">
        <v>194</v>
      </c>
      <c r="E42" s="49" t="str">
        <f t="shared" si="1"/>
        <v>Midblock: Head On</v>
      </c>
      <c r="F42" s="55" t="str">
        <f t="shared" si="2"/>
        <v xml:space="preserve"> - Please select</v>
      </c>
      <c r="H42" s="39" t="str">
        <f t="array" ref="H42">INDEX(Treatment,MATCH(0,COUNTIF($H$1:H41,Treatment),0))</f>
        <v xml:space="preserve">Road Design - Shoulder extension / sealing </v>
      </c>
    </row>
    <row r="43" spans="1:8" ht="15.75" x14ac:dyDescent="0.25">
      <c r="A43" s="56" t="s">
        <v>170</v>
      </c>
      <c r="B43" s="39" t="s">
        <v>43</v>
      </c>
      <c r="C43" s="39" t="s">
        <v>240</v>
      </c>
      <c r="D43" s="54" t="s">
        <v>278</v>
      </c>
      <c r="E43" s="49" t="str">
        <f t="shared" si="1"/>
        <v>Midblock: Head On</v>
      </c>
      <c r="F43" s="55" t="str">
        <f t="shared" si="2"/>
        <v xml:space="preserve">Road Design - Median barriers </v>
      </c>
      <c r="H43" s="39" t="str">
        <f t="array" ref="H43">INDEX(Treatment,MATCH(0,COUNTIF($H$1:H42,Treatment),0))</f>
        <v xml:space="preserve">Road Design - Gradient reduction </v>
      </c>
    </row>
    <row r="44" spans="1:8" ht="15.75" x14ac:dyDescent="0.25">
      <c r="A44" s="56" t="s">
        <v>170</v>
      </c>
      <c r="B44" s="39" t="s">
        <v>43</v>
      </c>
      <c r="C44" s="39" t="s">
        <v>240</v>
      </c>
      <c r="D44" s="54" t="s">
        <v>279</v>
      </c>
      <c r="E44" s="49" t="str">
        <f t="shared" si="1"/>
        <v>Midblock: Head On</v>
      </c>
      <c r="F44" s="55" t="str">
        <f t="shared" si="2"/>
        <v xml:space="preserve">Road Design - Duplication </v>
      </c>
      <c r="H44" s="39" t="str">
        <f t="array" ref="H44">INDEX(Treatment,MATCH(0,COUNTIF($H$1:H43,Treatment),0))</f>
        <v xml:space="preserve">Road Design - Overtaking lanes </v>
      </c>
    </row>
    <row r="45" spans="1:8" ht="15.75" x14ac:dyDescent="0.25">
      <c r="A45" s="56" t="s">
        <v>170</v>
      </c>
      <c r="B45" s="39" t="s">
        <v>43</v>
      </c>
      <c r="C45" s="39" t="s">
        <v>240</v>
      </c>
      <c r="D45" s="54" t="s">
        <v>280</v>
      </c>
      <c r="E45" s="49" t="str">
        <f t="shared" si="1"/>
        <v>Midblock: Head On</v>
      </c>
      <c r="F45" s="55" t="str">
        <f t="shared" si="2"/>
        <v xml:space="preserve">Road Design - Lane / Median widening </v>
      </c>
      <c r="H45" s="39" t="str">
        <f t="array" ref="H45">INDEX(Treatment,MATCH(0,COUNTIF($H$1:H44,Treatment),0))</f>
        <v xml:space="preserve">Road Design - Remove / modify blind access points </v>
      </c>
    </row>
    <row r="46" spans="1:8" ht="15.75" x14ac:dyDescent="0.25">
      <c r="A46" s="56" t="s">
        <v>170</v>
      </c>
      <c r="B46" s="39" t="s">
        <v>43</v>
      </c>
      <c r="C46" s="39" t="s">
        <v>240</v>
      </c>
      <c r="D46" s="54" t="s">
        <v>281</v>
      </c>
      <c r="E46" s="49" t="str">
        <f t="shared" si="1"/>
        <v>Midblock: Head On</v>
      </c>
      <c r="F46" s="55" t="str">
        <f t="shared" si="2"/>
        <v xml:space="preserve">Road Design - Shoulder extension / sealing </v>
      </c>
      <c r="H46" s="39" t="str">
        <f t="array" ref="H46">INDEX(Treatment,MATCH(0,COUNTIF($H$1:H45,Treatment),0))</f>
        <v xml:space="preserve">Delineation/Signals - Advisory signage </v>
      </c>
    </row>
    <row r="47" spans="1:8" ht="15.75" x14ac:dyDescent="0.25">
      <c r="A47" s="56" t="s">
        <v>170</v>
      </c>
      <c r="B47" s="39" t="s">
        <v>43</v>
      </c>
      <c r="C47" s="39" t="s">
        <v>240</v>
      </c>
      <c r="D47" s="54" t="s">
        <v>282</v>
      </c>
      <c r="E47" s="49" t="str">
        <f t="shared" si="1"/>
        <v>Midblock: Head On</v>
      </c>
      <c r="F47" s="55" t="str">
        <f t="shared" si="2"/>
        <v xml:space="preserve">Road Design - Gradient reduction </v>
      </c>
      <c r="H47" s="39" t="str">
        <f t="array" ref="H47">INDEX(Treatment,MATCH(0,COUNTIF($H$1:H46,Treatment),0))</f>
        <v>Delineation/Signals - Reflective central and edge lines</v>
      </c>
    </row>
    <row r="48" spans="1:8" ht="15.75" x14ac:dyDescent="0.25">
      <c r="A48" s="56" t="s">
        <v>170</v>
      </c>
      <c r="B48" s="39" t="s">
        <v>43</v>
      </c>
      <c r="C48" s="39" t="s">
        <v>240</v>
      </c>
      <c r="D48" s="54" t="s">
        <v>283</v>
      </c>
      <c r="E48" s="49" t="str">
        <f t="shared" si="1"/>
        <v>Midblock: Head On</v>
      </c>
      <c r="F48" s="55" t="str">
        <f t="shared" si="2"/>
        <v xml:space="preserve">Road Design - Overtaking lanes </v>
      </c>
      <c r="H48" s="39" t="str">
        <f t="array" ref="H48">INDEX(Treatment,MATCH(0,COUNTIF($H$1:H47,Treatment),0))</f>
        <v xml:space="preserve">Delineation/Signals - RRPM’s </v>
      </c>
    </row>
    <row r="49" spans="1:8" ht="15.75" x14ac:dyDescent="0.25">
      <c r="A49" s="56" t="s">
        <v>170</v>
      </c>
      <c r="B49" s="39" t="s">
        <v>43</v>
      </c>
      <c r="C49" s="39" t="s">
        <v>240</v>
      </c>
      <c r="D49" s="54" t="s">
        <v>284</v>
      </c>
      <c r="E49" s="49" t="str">
        <f t="shared" si="1"/>
        <v>Midblock: Head On</v>
      </c>
      <c r="F49" s="55" t="str">
        <f t="shared" si="2"/>
        <v xml:space="preserve">Road Design - Remove / modify blind access points </v>
      </c>
      <c r="H49" s="39" t="str">
        <f t="array" ref="H49">INDEX(Treatment,MATCH(0,COUNTIF($H$1:H48,Treatment),0))</f>
        <v xml:space="preserve">Delineation/Signals - Guide posts </v>
      </c>
    </row>
    <row r="50" spans="1:8" ht="15.75" x14ac:dyDescent="0.25">
      <c r="A50" s="56" t="s">
        <v>170</v>
      </c>
      <c r="B50" s="39" t="s">
        <v>43</v>
      </c>
      <c r="C50" s="39" t="s">
        <v>251</v>
      </c>
      <c r="D50" s="54" t="s">
        <v>285</v>
      </c>
      <c r="E50" s="49" t="str">
        <f t="shared" si="1"/>
        <v>Midblock: Head On</v>
      </c>
      <c r="F50" s="55" t="str">
        <f t="shared" si="2"/>
        <v xml:space="preserve">Delineation/Signals - Advisory signage </v>
      </c>
      <c r="H50" s="39" t="str">
        <f t="array" ref="H50">INDEX(Treatment,MATCH(0,COUNTIF($H$1:H49,Treatment),0))</f>
        <v xml:space="preserve">Road Design - Adequate lane width with specific consideration on HV RAV routes </v>
      </c>
    </row>
    <row r="51" spans="1:8" ht="15.75" x14ac:dyDescent="0.25">
      <c r="A51" s="56" t="s">
        <v>170</v>
      </c>
      <c r="B51" s="39" t="s">
        <v>43</v>
      </c>
      <c r="C51" s="39" t="s">
        <v>251</v>
      </c>
      <c r="D51" s="54" t="s">
        <v>286</v>
      </c>
      <c r="E51" s="49" t="str">
        <f t="shared" si="1"/>
        <v>Midblock: Head On</v>
      </c>
      <c r="F51" s="55" t="str">
        <f t="shared" si="2"/>
        <v>Delineation/Signals - Reflective central and edge lines</v>
      </c>
      <c r="H51" s="39" t="str">
        <f t="array" ref="H51">INDEX(Treatment,MATCH(0,COUNTIF($H$1:H50,Treatment),0))</f>
        <v xml:space="preserve">Road Design - Maintain / seal shoulders </v>
      </c>
    </row>
    <row r="52" spans="1:8" ht="15.75" x14ac:dyDescent="0.25">
      <c r="A52" s="56" t="s">
        <v>170</v>
      </c>
      <c r="B52" s="39" t="s">
        <v>43</v>
      </c>
      <c r="C52" s="39" t="s">
        <v>251</v>
      </c>
      <c r="D52" s="54" t="s">
        <v>287</v>
      </c>
      <c r="E52" s="49" t="str">
        <f t="shared" si="1"/>
        <v>Midblock: Head On</v>
      </c>
      <c r="F52" s="55" t="str">
        <f t="shared" si="2"/>
        <v xml:space="preserve">Delineation/Signals - RRPM’s </v>
      </c>
      <c r="H52" s="39" t="str">
        <f t="array" ref="H52">INDEX(Treatment,MATCH(0,COUNTIF($H$1:H51,Treatment),0))</f>
        <v xml:space="preserve">Road Design - Provide adequate clear zones </v>
      </c>
    </row>
    <row r="53" spans="1:8" ht="15.75" x14ac:dyDescent="0.25">
      <c r="A53" s="56" t="s">
        <v>170</v>
      </c>
      <c r="B53" s="39" t="s">
        <v>43</v>
      </c>
      <c r="C53" s="39" t="s">
        <v>251</v>
      </c>
      <c r="D53" s="54" t="s">
        <v>288</v>
      </c>
      <c r="E53" s="49" t="str">
        <f t="shared" si="1"/>
        <v>Midblock: Head On</v>
      </c>
      <c r="F53" s="55" t="str">
        <f t="shared" si="2"/>
        <v xml:space="preserve">Delineation/Signals - Guide posts </v>
      </c>
      <c r="H53" s="39" t="str">
        <f t="array" ref="H53">INDEX(Treatment,MATCH(0,COUNTIF($H$1:H52,Treatment),0))</f>
        <v xml:space="preserve">Delineation/Signals - Clearly defined road marking </v>
      </c>
    </row>
    <row r="54" spans="1:8" ht="15.75" x14ac:dyDescent="0.25">
      <c r="A54" s="56" t="s">
        <v>170</v>
      </c>
      <c r="B54" s="39" t="s">
        <v>44</v>
      </c>
      <c r="D54" s="49" t="s">
        <v>194</v>
      </c>
      <c r="E54" s="49" t="str">
        <f t="shared" si="1"/>
        <v>Midblock: Other</v>
      </c>
      <c r="F54" s="55" t="str">
        <f t="shared" si="2"/>
        <v xml:space="preserve"> - Please select</v>
      </c>
      <c r="H54" s="39" t="str">
        <f t="array" ref="H54">INDEX(Treatment,MATCH(0,COUNTIF($H$1:H53,Treatment),0))</f>
        <v xml:space="preserve">Delineation/Signals - Reflective markers </v>
      </c>
    </row>
    <row r="55" spans="1:8" ht="15.75" x14ac:dyDescent="0.25">
      <c r="A55" s="56" t="s">
        <v>170</v>
      </c>
      <c r="B55" s="39" t="s">
        <v>44</v>
      </c>
      <c r="C55" s="39" t="s">
        <v>240</v>
      </c>
      <c r="D55" s="54" t="s">
        <v>289</v>
      </c>
      <c r="E55" s="49" t="str">
        <f t="shared" si="1"/>
        <v>Midblock: Other</v>
      </c>
      <c r="F55" s="55" t="str">
        <f t="shared" si="2"/>
        <v xml:space="preserve">Road Design - Adequate lane width with specific consideration on HV RAV routes </v>
      </c>
      <c r="H55" s="39" t="str">
        <f t="array" ref="H55">INDEX(Treatment,MATCH(0,COUNTIF($H$1:H54,Treatment),0))</f>
        <v>Road Design - Install / modify turn pockets (especially right)</v>
      </c>
    </row>
    <row r="56" spans="1:8" ht="15.75" x14ac:dyDescent="0.25">
      <c r="A56" s="56" t="s">
        <v>170</v>
      </c>
      <c r="B56" s="39" t="s">
        <v>44</v>
      </c>
      <c r="C56" s="39" t="s">
        <v>240</v>
      </c>
      <c r="D56" s="54" t="s">
        <v>290</v>
      </c>
      <c r="E56" s="49" t="str">
        <f t="shared" si="1"/>
        <v>Midblock: Other</v>
      </c>
      <c r="F56" s="55" t="str">
        <f t="shared" si="2"/>
        <v xml:space="preserve">Road Design - Maintain / seal shoulders </v>
      </c>
      <c r="H56" s="39" t="str">
        <f t="array" ref="H56">INDEX(Treatment,MATCH(0,COUNTIF($H$1:H55,Treatment),0))</f>
        <v xml:space="preserve">Road Design - Resurfacing / retexturing with high friction material especially in high speed environments </v>
      </c>
    </row>
    <row r="57" spans="1:8" ht="15.75" x14ac:dyDescent="0.25">
      <c r="A57" s="56" t="s">
        <v>170</v>
      </c>
      <c r="B57" s="39" t="s">
        <v>44</v>
      </c>
      <c r="C57" s="39" t="s">
        <v>240</v>
      </c>
      <c r="D57" s="54" t="s">
        <v>291</v>
      </c>
      <c r="E57" s="49" t="str">
        <f t="shared" si="1"/>
        <v>Midblock: Other</v>
      </c>
      <c r="F57" s="55" t="str">
        <f t="shared" si="2"/>
        <v xml:space="preserve">Road Design - Provide adequate clear zones </v>
      </c>
      <c r="H57" s="39" t="str">
        <f t="array" ref="H57">INDEX(Treatment,MATCH(0,COUNTIF($H$1:H56,Treatment),0))</f>
        <v>Road Design - Limit / prohibit parking and standing of vehicles in running lanes (including Public Transport vehicles)</v>
      </c>
    </row>
    <row r="58" spans="1:8" ht="15.75" x14ac:dyDescent="0.25">
      <c r="A58" s="56" t="s">
        <v>170</v>
      </c>
      <c r="B58" s="39" t="s">
        <v>44</v>
      </c>
      <c r="C58" s="39" t="s">
        <v>251</v>
      </c>
      <c r="D58" s="54" t="s">
        <v>292</v>
      </c>
      <c r="E58" s="49" t="str">
        <f t="shared" si="1"/>
        <v>Midblock: Other</v>
      </c>
      <c r="F58" s="55" t="str">
        <f t="shared" si="2"/>
        <v xml:space="preserve">Delineation/Signals - Clearly defined road marking </v>
      </c>
      <c r="H58" s="39" t="str">
        <f t="array" ref="H58">INDEX(Treatment,MATCH(0,COUNTIF($H$1:H57,Treatment),0))</f>
        <v xml:space="preserve">Road Design - Limit / remove blind entries </v>
      </c>
    </row>
    <row r="59" spans="1:8" ht="15.75" x14ac:dyDescent="0.25">
      <c r="A59" s="56" t="s">
        <v>170</v>
      </c>
      <c r="B59" s="39" t="s">
        <v>44</v>
      </c>
      <c r="C59" s="39" t="s">
        <v>251</v>
      </c>
      <c r="D59" s="54" t="s">
        <v>293</v>
      </c>
      <c r="E59" s="49" t="str">
        <f t="shared" si="1"/>
        <v>Midblock: Other</v>
      </c>
      <c r="F59" s="55" t="str">
        <f t="shared" si="2"/>
        <v xml:space="preserve">Delineation/Signals - Reflective markers </v>
      </c>
      <c r="H59" s="39" t="str">
        <f t="array" ref="H59">INDEX(Treatment,MATCH(0,COUNTIF($H$1:H58,Treatment),0))</f>
        <v xml:space="preserve">Road Design - Provide adequate acceleration lanes </v>
      </c>
    </row>
    <row r="60" spans="1:8" ht="15.75" x14ac:dyDescent="0.25">
      <c r="A60" s="56" t="s">
        <v>170</v>
      </c>
      <c r="B60" s="39" t="s">
        <v>41</v>
      </c>
      <c r="D60" s="49" t="s">
        <v>194</v>
      </c>
      <c r="E60" s="49" t="str">
        <f t="shared" si="1"/>
        <v>Midblock: Rear End</v>
      </c>
      <c r="F60" s="55" t="str">
        <f t="shared" si="2"/>
        <v xml:space="preserve"> - Please select</v>
      </c>
      <c r="H60" s="39" t="str">
        <f t="array" ref="H60">INDEX(Treatment,MATCH(0,COUNTIF($H$1:H59,Treatment),0))</f>
        <v xml:space="preserve">Delineation/Signals - Adequate advisory signs </v>
      </c>
    </row>
    <row r="61" spans="1:8" ht="15.75" x14ac:dyDescent="0.25">
      <c r="A61" s="56" t="s">
        <v>170</v>
      </c>
      <c r="B61" s="39" t="s">
        <v>41</v>
      </c>
      <c r="C61" s="39" t="s">
        <v>240</v>
      </c>
      <c r="D61" s="54" t="s">
        <v>294</v>
      </c>
      <c r="E61" s="49" t="str">
        <f t="shared" si="1"/>
        <v>Midblock: Rear End</v>
      </c>
      <c r="F61" s="55" t="str">
        <f t="shared" si="2"/>
        <v>Road Design - Install / modify turn pockets (especially right)</v>
      </c>
      <c r="H61" s="39" t="str">
        <f t="array" ref="H61">INDEX(Treatment,MATCH(0,COUNTIF($H$1:H60,Treatment),0))</f>
        <v>Delineation/Signals - Use of VMB’s (incident advisory) where appropriate</v>
      </c>
    </row>
    <row r="62" spans="1:8" ht="15.75" x14ac:dyDescent="0.25">
      <c r="A62" s="56" t="s">
        <v>170</v>
      </c>
      <c r="B62" s="39" t="s">
        <v>41</v>
      </c>
      <c r="C62" s="39" t="s">
        <v>240</v>
      </c>
      <c r="D62" s="54" t="s">
        <v>295</v>
      </c>
      <c r="E62" s="49" t="str">
        <f t="shared" si="1"/>
        <v>Midblock: Rear End</v>
      </c>
      <c r="F62" s="55" t="str">
        <f t="shared" ref="F62:F69" si="3">C62&amp;" - "&amp;D62</f>
        <v xml:space="preserve">Road Design - Resurfacing / retexturing with high friction material especially in high speed environments </v>
      </c>
      <c r="H62" s="39" t="str">
        <f t="array" ref="H62">INDEX(Treatment,MATCH(0,COUNTIF($H$1:H61,Treatment),0))</f>
        <v xml:space="preserve">Delineation/Signals - Signal mast arms </v>
      </c>
    </row>
    <row r="63" spans="1:8" ht="15.75" x14ac:dyDescent="0.25">
      <c r="A63" s="56" t="s">
        <v>170</v>
      </c>
      <c r="B63" s="39" t="s">
        <v>41</v>
      </c>
      <c r="C63" s="39" t="s">
        <v>240</v>
      </c>
      <c r="D63" s="54" t="s">
        <v>296</v>
      </c>
      <c r="E63" s="49" t="str">
        <f t="shared" si="1"/>
        <v>Midblock: Rear End</v>
      </c>
      <c r="F63" s="55" t="str">
        <f t="shared" si="3"/>
        <v>Road Design - Limit / prohibit parking and standing of vehicles in running lanes (including Public Transport vehicles)</v>
      </c>
      <c r="H63" s="39" t="str">
        <f t="array" ref="H63">INDEX(Treatment,MATCH(0,COUNTIF($H$1:H62,Treatment),0))</f>
        <v xml:space="preserve">Speed Management - Determine and apply speed limit appropriate for design ,environmental constraints, traffic density and flow </v>
      </c>
    </row>
    <row r="64" spans="1:8" ht="15.75" x14ac:dyDescent="0.25">
      <c r="A64" s="56" t="s">
        <v>170</v>
      </c>
      <c r="B64" s="39" t="s">
        <v>41</v>
      </c>
      <c r="C64" s="39" t="s">
        <v>240</v>
      </c>
      <c r="D64" s="54" t="s">
        <v>297</v>
      </c>
      <c r="E64" s="49" t="str">
        <f t="shared" si="1"/>
        <v>Midblock: Rear End</v>
      </c>
      <c r="F64" s="55" t="str">
        <f t="shared" si="3"/>
        <v xml:space="preserve">Road Design - Limit / remove blind entries </v>
      </c>
      <c r="H64" s="39" t="str">
        <f t="array" ref="H64">INDEX(Treatment,MATCH(0,COUNTIF($H$1:H63,Treatment),0))</f>
        <v>Road Design - Horizontal alignment</v>
      </c>
    </row>
    <row r="65" spans="1:8" ht="15.75" x14ac:dyDescent="0.25">
      <c r="A65" s="56" t="s">
        <v>170</v>
      </c>
      <c r="B65" s="39" t="s">
        <v>41</v>
      </c>
      <c r="C65" s="39" t="s">
        <v>240</v>
      </c>
      <c r="D65" s="54" t="s">
        <v>298</v>
      </c>
      <c r="E65" s="49" t="str">
        <f t="shared" si="1"/>
        <v>Midblock: Rear End</v>
      </c>
      <c r="F65" s="55" t="str">
        <f t="shared" si="3"/>
        <v xml:space="preserve">Road Design - Provide adequate acceleration lanes </v>
      </c>
      <c r="H65" s="39" t="str">
        <f t="array" ref="H65">INDEX(Treatment,MATCH(0,COUNTIF($H$1:H64,Treatment),0))</f>
        <v>Road Design - Install / widen medians</v>
      </c>
    </row>
    <row r="66" spans="1:8" ht="15.75" x14ac:dyDescent="0.25">
      <c r="A66" s="56" t="s">
        <v>170</v>
      </c>
      <c r="B66" s="39" t="s">
        <v>41</v>
      </c>
      <c r="C66" s="39" t="s">
        <v>251</v>
      </c>
      <c r="D66" s="54" t="s">
        <v>299</v>
      </c>
      <c r="E66" s="49" t="str">
        <f t="shared" si="1"/>
        <v>Midblock: Rear End</v>
      </c>
      <c r="F66" s="55" t="str">
        <f t="shared" si="3"/>
        <v xml:space="preserve">Delineation/Signals - Adequate advisory signs </v>
      </c>
      <c r="H66" s="39" t="str">
        <f t="array" ref="H66">INDEX(Treatment,MATCH(0,COUNTIF($H$1:H65,Treatment),0))</f>
        <v>Road Design - Maintain suitable road surface</v>
      </c>
    </row>
    <row r="67" spans="1:8" ht="15.75" x14ac:dyDescent="0.25">
      <c r="A67" s="56" t="s">
        <v>170</v>
      </c>
      <c r="B67" s="39" t="s">
        <v>41</v>
      </c>
      <c r="C67" s="39" t="s">
        <v>251</v>
      </c>
      <c r="D67" s="54" t="s">
        <v>300</v>
      </c>
      <c r="E67" s="49" t="str">
        <f t="shared" ref="E67:E105" si="4">IF(B67&lt;&gt;"",A67&amp;": "&amp;B67,A67)</f>
        <v>Midblock: Rear End</v>
      </c>
      <c r="F67" s="55" t="str">
        <f t="shared" si="3"/>
        <v>Delineation/Signals - Use of VMB’s (incident advisory) where appropriate</v>
      </c>
      <c r="H67" s="39" t="str">
        <f t="array" ref="H67">INDEX(Treatment,MATCH(0,COUNTIF($H$1:H66,Treatment),0))</f>
        <v>Road Design - Audible Edge Lines</v>
      </c>
    </row>
    <row r="68" spans="1:8" ht="15.75" x14ac:dyDescent="0.25">
      <c r="A68" s="56" t="s">
        <v>170</v>
      </c>
      <c r="B68" s="39" t="s">
        <v>41</v>
      </c>
      <c r="C68" s="39" t="s">
        <v>251</v>
      </c>
      <c r="D68" s="54" t="s">
        <v>301</v>
      </c>
      <c r="E68" s="49" t="str">
        <f t="shared" si="4"/>
        <v>Midblock: Rear End</v>
      </c>
      <c r="F68" s="55" t="str">
        <f t="shared" si="3"/>
        <v xml:space="preserve">Delineation/Signals - Signal mast arms </v>
      </c>
      <c r="H68" s="39" t="str">
        <f t="array" ref="H68">INDEX(Treatment,MATCH(0,COUNTIF($H$1:H67,Treatment),0))</f>
        <v xml:space="preserve">Road Design - Audible Centre Line </v>
      </c>
    </row>
    <row r="69" spans="1:8" ht="15.75" x14ac:dyDescent="0.25">
      <c r="A69" s="56" t="s">
        <v>170</v>
      </c>
      <c r="B69" s="39" t="s">
        <v>41</v>
      </c>
      <c r="C69" s="39" t="s">
        <v>302</v>
      </c>
      <c r="D69" s="54" t="s">
        <v>303</v>
      </c>
      <c r="E69" s="49" t="str">
        <f t="shared" si="4"/>
        <v>Midblock: Rear End</v>
      </c>
      <c r="F69" s="55" t="str">
        <f t="shared" si="3"/>
        <v xml:space="preserve">Speed Management - Determine and apply speed limit appropriate for design ,environmental constraints, traffic density and flow </v>
      </c>
      <c r="H69" s="39" t="str">
        <f t="array" ref="H69">INDEX(Treatment,MATCH(0,COUNTIF($H$1:H68,Treatment),0))</f>
        <v xml:space="preserve">Road Design - Install / extend sealed shoulders </v>
      </c>
    </row>
    <row r="70" spans="1:8" ht="15" customHeight="1" x14ac:dyDescent="0.25">
      <c r="A70" s="56" t="s">
        <v>170</v>
      </c>
      <c r="B70" s="39" t="s">
        <v>39</v>
      </c>
      <c r="D70" s="49" t="s">
        <v>194</v>
      </c>
      <c r="E70" s="49" t="str">
        <f t="shared" si="4"/>
        <v>Midblock: Run off Road</v>
      </c>
      <c r="F70" s="55" t="str">
        <f t="shared" ref="F70:F105" si="5">C70&amp;" - "&amp;D70</f>
        <v xml:space="preserve"> - Please select</v>
      </c>
      <c r="H70" s="39" t="str">
        <f t="array" ref="H70">INDEX(Treatment,MATCH(0,COUNTIF($H$1:H69,Treatment),0))</f>
        <v xml:space="preserve">Road Design - Install / maintain crash barriers </v>
      </c>
    </row>
    <row r="71" spans="1:8" ht="15.75" x14ac:dyDescent="0.25">
      <c r="A71" s="56" t="s">
        <v>170</v>
      </c>
      <c r="B71" s="39" t="s">
        <v>39</v>
      </c>
      <c r="C71" s="39" t="s">
        <v>240</v>
      </c>
      <c r="D71" s="54" t="s">
        <v>304</v>
      </c>
      <c r="E71" s="49" t="str">
        <f t="shared" si="4"/>
        <v>Midblock: Run off Road</v>
      </c>
      <c r="F71" s="55" t="str">
        <f t="shared" si="5"/>
        <v>Road Design - Horizontal alignment</v>
      </c>
      <c r="H71" s="39" t="str">
        <f t="array" ref="H71">INDEX(Treatment,MATCH(0,COUNTIF($H$1:H70,Treatment),0))</f>
        <v>Delineation/Signals - Line-markings with high wet - night visibility</v>
      </c>
    </row>
    <row r="72" spans="1:8" ht="15.75" x14ac:dyDescent="0.25">
      <c r="A72" s="56" t="s">
        <v>170</v>
      </c>
      <c r="B72" s="39" t="s">
        <v>39</v>
      </c>
      <c r="C72" s="39" t="s">
        <v>240</v>
      </c>
      <c r="D72" s="54" t="s">
        <v>305</v>
      </c>
      <c r="E72" s="49" t="str">
        <f t="shared" si="4"/>
        <v>Midblock: Run off Road</v>
      </c>
      <c r="F72" s="55" t="str">
        <f t="shared" si="5"/>
        <v>Road Design - Install / widen medians</v>
      </c>
      <c r="H72" s="39" t="str">
        <f t="array" ref="H72">INDEX(Treatment,MATCH(0,COUNTIF($H$1:H71,Treatment),0))</f>
        <v>Delineation/Signals - RRPM’s</v>
      </c>
    </row>
    <row r="73" spans="1:8" ht="15.75" x14ac:dyDescent="0.25">
      <c r="A73" s="56" t="s">
        <v>170</v>
      </c>
      <c r="B73" s="39" t="s">
        <v>39</v>
      </c>
      <c r="C73" s="39" t="s">
        <v>240</v>
      </c>
      <c r="D73" s="54" t="s">
        <v>306</v>
      </c>
      <c r="E73" s="49" t="str">
        <f t="shared" si="4"/>
        <v>Midblock: Run off Road</v>
      </c>
      <c r="F73" s="55" t="str">
        <f t="shared" si="5"/>
        <v>Road Design - Maintain suitable road surface</v>
      </c>
      <c r="H73" s="39" t="str">
        <f t="array" ref="H73">INDEX(Treatment,MATCH(0,COUNTIF($H$1:H72,Treatment),0))</f>
        <v xml:space="preserve">Delineation/Signals - Pavement markers </v>
      </c>
    </row>
    <row r="74" spans="1:8" ht="15.75" x14ac:dyDescent="0.25">
      <c r="A74" s="56" t="s">
        <v>170</v>
      </c>
      <c r="B74" s="39" t="s">
        <v>39</v>
      </c>
      <c r="C74" s="39" t="s">
        <v>240</v>
      </c>
      <c r="D74" s="54" t="s">
        <v>307</v>
      </c>
      <c r="E74" s="49" t="str">
        <f t="shared" si="4"/>
        <v>Midblock: Run off Road</v>
      </c>
      <c r="F74" s="55" t="str">
        <f t="shared" si="5"/>
        <v>Road Design - Audible Edge Lines</v>
      </c>
      <c r="H74" s="39" t="str">
        <f t="array" ref="H74">INDEX(Treatment,MATCH(0,COUNTIF($H$1:H73,Treatment),0))</f>
        <v xml:space="preserve">Delineation/Signals - Install / improve lighting </v>
      </c>
    </row>
    <row r="75" spans="1:8" ht="15.75" x14ac:dyDescent="0.25">
      <c r="A75" s="56" t="s">
        <v>170</v>
      </c>
      <c r="B75" s="39" t="s">
        <v>39</v>
      </c>
      <c r="C75" s="39" t="s">
        <v>240</v>
      </c>
      <c r="D75" s="54" t="s">
        <v>308</v>
      </c>
      <c r="E75" s="49" t="str">
        <f t="shared" si="4"/>
        <v>Midblock: Run off Road</v>
      </c>
      <c r="F75" s="55" t="str">
        <f t="shared" si="5"/>
        <v xml:space="preserve">Road Design - Audible Centre Line </v>
      </c>
      <c r="H75" s="39" t="str">
        <f t="array" ref="H75">INDEX(Treatment,MATCH(0,COUNTIF($H$1:H74,Treatment),0))</f>
        <v xml:space="preserve">Speed Management - Reduced speed in high density areas </v>
      </c>
    </row>
    <row r="76" spans="1:8" ht="15.75" x14ac:dyDescent="0.25">
      <c r="A76" s="56" t="s">
        <v>170</v>
      </c>
      <c r="B76" s="39" t="s">
        <v>39</v>
      </c>
      <c r="C76" s="39" t="s">
        <v>240</v>
      </c>
      <c r="D76" s="54" t="s">
        <v>309</v>
      </c>
      <c r="E76" s="49" t="str">
        <f t="shared" si="4"/>
        <v>Midblock: Run off Road</v>
      </c>
      <c r="F76" s="55" t="str">
        <f t="shared" si="5"/>
        <v xml:space="preserve">Road Design - Install / extend sealed shoulders </v>
      </c>
      <c r="H76" s="39" t="str">
        <f t="array" ref="H76">INDEX(Treatment,MATCH(0,COUNTIF($H$1:H75,Treatment),0))</f>
        <v>Speed Management - Appropriate speed for areas of high vulnerable road user traffic</v>
      </c>
    </row>
    <row r="77" spans="1:8" ht="15.75" x14ac:dyDescent="0.25">
      <c r="A77" s="56" t="s">
        <v>170</v>
      </c>
      <c r="B77" s="39" t="s">
        <v>39</v>
      </c>
      <c r="C77" s="39" t="s">
        <v>240</v>
      </c>
      <c r="D77" s="54" t="s">
        <v>310</v>
      </c>
      <c r="E77" s="49" t="str">
        <f t="shared" si="4"/>
        <v>Midblock: Run off Road</v>
      </c>
      <c r="F77" s="55" t="str">
        <f t="shared" si="5"/>
        <v xml:space="preserve">Road Design - Install / maintain crash barriers </v>
      </c>
      <c r="H77" s="39" t="str">
        <f t="array" ref="H77">INDEX(Treatment,MATCH(0,COUNTIF($H$1:H76,Treatment),0))</f>
        <v xml:space="preserve">Sight Distance - Remove obstacles </v>
      </c>
    </row>
    <row r="78" spans="1:8" ht="15.75" x14ac:dyDescent="0.25">
      <c r="A78" s="56" t="s">
        <v>170</v>
      </c>
      <c r="B78" s="39" t="s">
        <v>39</v>
      </c>
      <c r="C78" s="39" t="s">
        <v>251</v>
      </c>
      <c r="D78" s="54" t="s">
        <v>311</v>
      </c>
      <c r="E78" s="49" t="str">
        <f t="shared" si="4"/>
        <v>Midblock: Run off Road</v>
      </c>
      <c r="F78" s="55" t="str">
        <f t="shared" si="5"/>
        <v>Delineation/Signals - Line-markings with high wet - night visibility</v>
      </c>
      <c r="H78" s="39" t="str">
        <f t="array" ref="H78">INDEX(Treatment,MATCH(0,COUNTIF($H$1:H77,Treatment),0))</f>
        <v xml:space="preserve">Sight Distance - Rectify poor alignment </v>
      </c>
    </row>
    <row r="79" spans="1:8" ht="15.75" x14ac:dyDescent="0.25">
      <c r="A79" s="56" t="s">
        <v>170</v>
      </c>
      <c r="B79" s="39" t="s">
        <v>39</v>
      </c>
      <c r="C79" s="39" t="s">
        <v>251</v>
      </c>
      <c r="D79" s="54" t="s">
        <v>312</v>
      </c>
      <c r="E79" s="49" t="str">
        <f t="shared" si="4"/>
        <v>Midblock: Run off Road</v>
      </c>
      <c r="F79" s="55" t="str">
        <f t="shared" si="5"/>
        <v>Delineation/Signals - RRPM’s</v>
      </c>
      <c r="H79" s="39" t="str">
        <f t="array" ref="H79">INDEX(Treatment,MATCH(0,COUNTIF($H$1:H78,Treatment),0))</f>
        <v xml:space="preserve">Sight Distance - Maintain clear zones </v>
      </c>
    </row>
    <row r="80" spans="1:8" ht="15.75" x14ac:dyDescent="0.25">
      <c r="A80" s="56" t="s">
        <v>170</v>
      </c>
      <c r="B80" s="39" t="s">
        <v>39</v>
      </c>
      <c r="C80" s="39" t="s">
        <v>251</v>
      </c>
      <c r="D80" s="54" t="s">
        <v>288</v>
      </c>
      <c r="E80" s="49" t="str">
        <f t="shared" si="4"/>
        <v>Midblock: Run off Road</v>
      </c>
      <c r="F80" s="55" t="str">
        <f t="shared" si="5"/>
        <v xml:space="preserve">Delineation/Signals - Guide posts </v>
      </c>
      <c r="H80" s="39" t="str">
        <f t="array" ref="H80">INDEX(Treatment,MATCH(0,COUNTIF($H$1:H79,Treatment),0))</f>
        <v xml:space="preserve">Sight Distance - Install appropriate advisory signage </v>
      </c>
    </row>
    <row r="81" spans="1:8" ht="15.75" x14ac:dyDescent="0.25">
      <c r="A81" s="56" t="s">
        <v>170</v>
      </c>
      <c r="B81" s="39" t="s">
        <v>39</v>
      </c>
      <c r="C81" s="39" t="s">
        <v>251</v>
      </c>
      <c r="D81" s="54" t="s">
        <v>313</v>
      </c>
      <c r="E81" s="49" t="str">
        <f t="shared" si="4"/>
        <v>Midblock: Run off Road</v>
      </c>
      <c r="F81" s="55" t="str">
        <f t="shared" si="5"/>
        <v xml:space="preserve">Delineation/Signals - Pavement markers </v>
      </c>
      <c r="H81" s="39" t="str">
        <f t="array" ref="H81">INDEX(Treatment,MATCH(0,COUNTIF($H$1:H80,Treatment),0))</f>
        <v>Road Design - Dedicated pedestrian / cycles paths</v>
      </c>
    </row>
    <row r="82" spans="1:8" ht="15.75" x14ac:dyDescent="0.25">
      <c r="A82" s="56" t="s">
        <v>170</v>
      </c>
      <c r="B82" s="39" t="s">
        <v>39</v>
      </c>
      <c r="C82" s="39" t="s">
        <v>251</v>
      </c>
      <c r="D82" s="54" t="s">
        <v>285</v>
      </c>
      <c r="E82" s="49" t="str">
        <f t="shared" si="4"/>
        <v>Midblock: Run off Road</v>
      </c>
      <c r="F82" s="55" t="str">
        <f t="shared" si="5"/>
        <v xml:space="preserve">Delineation/Signals - Advisory signage </v>
      </c>
      <c r="H82" s="39" t="str">
        <f t="array" ref="H82">INDEX(Treatment,MATCH(0,COUNTIF($H$1:H81,Treatment),0))</f>
        <v>Road Design - Signalised crossings</v>
      </c>
    </row>
    <row r="83" spans="1:8" ht="15.75" x14ac:dyDescent="0.25">
      <c r="A83" s="56" t="s">
        <v>170</v>
      </c>
      <c r="B83" s="39" t="s">
        <v>39</v>
      </c>
      <c r="C83" s="39" t="s">
        <v>251</v>
      </c>
      <c r="D83" s="54" t="s">
        <v>314</v>
      </c>
      <c r="E83" s="49" t="str">
        <f t="shared" si="4"/>
        <v>Midblock: Run off Road</v>
      </c>
      <c r="F83" s="55" t="str">
        <f t="shared" si="5"/>
        <v xml:space="preserve">Delineation/Signals - Install / improve lighting </v>
      </c>
      <c r="H83" s="39" t="str">
        <f t="array" ref="H83">INDEX(Treatment,MATCH(0,COUNTIF($H$1:H82,Treatment),0))</f>
        <v>Road Design - Underpass</v>
      </c>
    </row>
    <row r="84" spans="1:8" ht="15.75" x14ac:dyDescent="0.25">
      <c r="A84" s="56" t="s">
        <v>170</v>
      </c>
      <c r="B84" s="39" t="s">
        <v>39</v>
      </c>
      <c r="C84" s="39" t="s">
        <v>302</v>
      </c>
      <c r="D84" s="54" t="s">
        <v>315</v>
      </c>
      <c r="E84" s="49" t="str">
        <f t="shared" si="4"/>
        <v>Midblock: Run off Road</v>
      </c>
      <c r="F84" s="55" t="str">
        <f t="shared" ref="F84:F92" si="6">C84&amp;" - "&amp;D84</f>
        <v xml:space="preserve">Speed Management - Reduced speed in high density areas </v>
      </c>
      <c r="H84" s="39" t="str">
        <f t="array" ref="H84">INDEX(Treatment,MATCH(0,COUNTIF($H$1:H83,Treatment),0))</f>
        <v>Road Design - Overpass</v>
      </c>
    </row>
    <row r="85" spans="1:8" ht="15.75" x14ac:dyDescent="0.25">
      <c r="A85" s="56" t="s">
        <v>170</v>
      </c>
      <c r="B85" s="39" t="s">
        <v>39</v>
      </c>
      <c r="C85" s="39" t="s">
        <v>302</v>
      </c>
      <c r="D85" s="54" t="s">
        <v>316</v>
      </c>
      <c r="E85" s="49" t="str">
        <f t="shared" si="4"/>
        <v>Midblock: Run off Road</v>
      </c>
      <c r="F85" s="55" t="str">
        <f t="shared" si="6"/>
        <v>Speed Management - Appropriate speed for areas of high vulnerable road user traffic</v>
      </c>
      <c r="H85" s="39" t="str">
        <f t="array" ref="H85">INDEX(Treatment,MATCH(0,COUNTIF($H$1:H84,Treatment),0))</f>
        <v xml:space="preserve">Road Design - Median refuge </v>
      </c>
    </row>
    <row r="86" spans="1:8" ht="15.75" x14ac:dyDescent="0.25">
      <c r="A86" s="56" t="s">
        <v>170</v>
      </c>
      <c r="B86" s="39" t="s">
        <v>39</v>
      </c>
      <c r="C86" s="39" t="s">
        <v>317</v>
      </c>
      <c r="D86" s="54" t="s">
        <v>318</v>
      </c>
      <c r="E86" s="49" t="str">
        <f t="shared" si="4"/>
        <v>Midblock: Run off Road</v>
      </c>
      <c r="F86" s="55" t="str">
        <f t="shared" si="6"/>
        <v xml:space="preserve">Sight Distance - Remove obstacles </v>
      </c>
      <c r="H86" s="39" t="str">
        <f t="array" ref="H86">INDEX(Treatment,MATCH(0,COUNTIF($H$1:H85,Treatment),0))</f>
        <v xml:space="preserve">Road Design - Dedicated cycle lanes </v>
      </c>
    </row>
    <row r="87" spans="1:8" ht="15.75" x14ac:dyDescent="0.25">
      <c r="A87" s="56" t="s">
        <v>170</v>
      </c>
      <c r="B87" s="39" t="s">
        <v>39</v>
      </c>
      <c r="C87" s="39" t="s">
        <v>317</v>
      </c>
      <c r="D87" s="54" t="s">
        <v>319</v>
      </c>
      <c r="E87" s="49" t="str">
        <f t="shared" si="4"/>
        <v>Midblock: Run off Road</v>
      </c>
      <c r="F87" s="55" t="str">
        <f t="shared" si="6"/>
        <v xml:space="preserve">Sight Distance - Rectify poor alignment </v>
      </c>
      <c r="H87" s="39" t="str">
        <f t="array" ref="H87">INDEX(Treatment,MATCH(0,COUNTIF($H$1:H86,Treatment),0))</f>
        <v xml:space="preserve">Road Design - Raise pedestrian platforms </v>
      </c>
    </row>
    <row r="88" spans="1:8" ht="15.75" x14ac:dyDescent="0.25">
      <c r="A88" s="56" t="s">
        <v>170</v>
      </c>
      <c r="B88" s="39" t="s">
        <v>39</v>
      </c>
      <c r="C88" s="39" t="s">
        <v>317</v>
      </c>
      <c r="D88" s="54" t="s">
        <v>320</v>
      </c>
      <c r="E88" s="49" t="str">
        <f t="shared" si="4"/>
        <v>Midblock: Run off Road</v>
      </c>
      <c r="F88" s="55" t="str">
        <f t="shared" si="6"/>
        <v xml:space="preserve">Sight Distance - Maintain clear zones </v>
      </c>
      <c r="H88" s="39" t="str">
        <f t="array" ref="H88">INDEX(Treatment,MATCH(0,COUNTIF($H$1:H87,Treatment),0))</f>
        <v>Peds - Install pedestrian paths or PSP</v>
      </c>
    </row>
    <row r="89" spans="1:8" ht="15.75" x14ac:dyDescent="0.25">
      <c r="A89" s="56" t="s">
        <v>170</v>
      </c>
      <c r="B89" s="39" t="s">
        <v>39</v>
      </c>
      <c r="C89" s="39" t="s">
        <v>317</v>
      </c>
      <c r="D89" s="54" t="s">
        <v>321</v>
      </c>
      <c r="E89" s="49" t="str">
        <f t="shared" si="4"/>
        <v>Midblock: Run off Road</v>
      </c>
      <c r="F89" s="55" t="str">
        <f t="shared" si="6"/>
        <v xml:space="preserve">Sight Distance - Install appropriate advisory signage </v>
      </c>
      <c r="H89" s="39" t="str">
        <f t="array" ref="H89">INDEX(Treatment,MATCH(0,COUNTIF($H$1:H88,Treatment),0))</f>
        <v xml:space="preserve">Peds - Traffic calming devices </v>
      </c>
    </row>
    <row r="90" spans="1:8" ht="30" x14ac:dyDescent="0.25">
      <c r="A90" s="56" t="s">
        <v>238</v>
      </c>
      <c r="D90" s="49" t="s">
        <v>194</v>
      </c>
      <c r="E90" s="49" t="str">
        <f t="shared" si="4"/>
        <v>Vulnerable Road Users</v>
      </c>
      <c r="F90" s="55" t="str">
        <f t="shared" si="6"/>
        <v xml:space="preserve"> - Please select</v>
      </c>
      <c r="H90" s="39" t="str">
        <f t="array" ref="H90">INDEX(Treatment,MATCH(0,COUNTIF($H$1:H89,Treatment),0))</f>
        <v>Peds - Signalised pedestrian crossings</v>
      </c>
    </row>
    <row r="91" spans="1:8" ht="30" x14ac:dyDescent="0.25">
      <c r="A91" s="56" t="s">
        <v>238</v>
      </c>
      <c r="C91" s="39" t="s">
        <v>240</v>
      </c>
      <c r="D91" s="54" t="s">
        <v>322</v>
      </c>
      <c r="E91" s="49" t="str">
        <f t="shared" si="4"/>
        <v>Vulnerable Road Users</v>
      </c>
      <c r="F91" s="55" t="str">
        <f t="shared" si="6"/>
        <v>Road Design - Dedicated pedestrian / cycles paths</v>
      </c>
      <c r="H91" s="39" t="str">
        <f t="array" ref="H91">INDEX(Treatment,MATCH(0,COUNTIF($H$1:H90,Treatment),0))</f>
        <v xml:space="preserve">Peds - Protected central refuges </v>
      </c>
    </row>
    <row r="92" spans="1:8" ht="30" x14ac:dyDescent="0.25">
      <c r="A92" s="56" t="s">
        <v>238</v>
      </c>
      <c r="C92" s="39" t="s">
        <v>240</v>
      </c>
      <c r="D92" s="54" t="s">
        <v>323</v>
      </c>
      <c r="E92" s="49" t="str">
        <f t="shared" si="4"/>
        <v>Vulnerable Road Users</v>
      </c>
      <c r="F92" s="55" t="str">
        <f t="shared" si="6"/>
        <v>Road Design - Signalised crossings</v>
      </c>
      <c r="H92" s="39" t="str">
        <f t="array" ref="H92">INDEX(Treatment,MATCH(0,COUNTIF($H$1:H91,Treatment),0))</f>
        <v>Peds - Wheeled access points (to accommodate wheelchairs / prams etc.)</v>
      </c>
    </row>
    <row r="93" spans="1:8" ht="30" x14ac:dyDescent="0.25">
      <c r="A93" s="56" t="s">
        <v>238</v>
      </c>
      <c r="C93" s="39" t="s">
        <v>240</v>
      </c>
      <c r="D93" s="54" t="s">
        <v>324</v>
      </c>
      <c r="E93" s="49" t="str">
        <f t="shared" si="4"/>
        <v>Vulnerable Road Users</v>
      </c>
      <c r="F93" s="55" t="str">
        <f t="shared" si="5"/>
        <v>Road Design - Underpass</v>
      </c>
      <c r="H93" s="39" t="str">
        <f t="array" ref="H93">INDEX(Treatment,MATCH(0,COUNTIF($H$1:H92,Treatment),0))</f>
        <v xml:space="preserve">Peds - Skid resistant seal on approach to pedestrian access points </v>
      </c>
    </row>
    <row r="94" spans="1:8" ht="30" x14ac:dyDescent="0.25">
      <c r="A94" s="56" t="s">
        <v>238</v>
      </c>
      <c r="C94" s="39" t="s">
        <v>240</v>
      </c>
      <c r="D94" s="54" t="s">
        <v>325</v>
      </c>
      <c r="E94" s="49" t="str">
        <f t="shared" si="4"/>
        <v>Vulnerable Road Users</v>
      </c>
      <c r="F94" s="55" t="str">
        <f t="shared" si="5"/>
        <v>Road Design - Overpass</v>
      </c>
      <c r="H94" s="39" t="str">
        <f t="array" ref="H94">INDEX(Treatment,MATCH(0,COUNTIF($H$1:H93,Treatment),0))</f>
        <v>Peds - Separate pedestrian crossing points (limit potential vehicle conflict points)</v>
      </c>
    </row>
    <row r="95" spans="1:8" ht="30" x14ac:dyDescent="0.25">
      <c r="A95" s="56" t="s">
        <v>238</v>
      </c>
      <c r="C95" s="39" t="s">
        <v>240</v>
      </c>
      <c r="D95" s="54" t="s">
        <v>326</v>
      </c>
      <c r="E95" s="49" t="str">
        <f t="shared" si="4"/>
        <v>Vulnerable Road Users</v>
      </c>
      <c r="F95" s="55" t="str">
        <f t="shared" si="5"/>
        <v xml:space="preserve">Road Design - Median refuge </v>
      </c>
      <c r="H95" s="39" t="str">
        <f t="array" ref="H95">INDEX(Treatment,MATCH(0,COUNTIF($H$1:H94,Treatment),0))</f>
        <v>Peds - Specific design for areas of high pedestrian traffic (sports venues, schools, shopping precincts etc.)</v>
      </c>
    </row>
    <row r="96" spans="1:8" ht="30" x14ac:dyDescent="0.25">
      <c r="A96" s="56" t="s">
        <v>238</v>
      </c>
      <c r="C96" s="39" t="s">
        <v>240</v>
      </c>
      <c r="D96" s="54" t="s">
        <v>327</v>
      </c>
      <c r="E96" s="49" t="str">
        <f t="shared" si="4"/>
        <v>Vulnerable Road Users</v>
      </c>
      <c r="F96" s="55" t="str">
        <f t="shared" si="5"/>
        <v xml:space="preserve">Road Design - Dedicated cycle lanes </v>
      </c>
      <c r="H96" s="39" t="str">
        <f t="array" ref="H96">INDEX(Treatment,MATCH(0,COUNTIF($H$1:H95,Treatment),0))</f>
        <v>Cyclists - Dedicated cycle lanes</v>
      </c>
    </row>
    <row r="97" spans="1:8" ht="30" x14ac:dyDescent="0.25">
      <c r="A97" s="56" t="s">
        <v>238</v>
      </c>
      <c r="C97" s="39" t="s">
        <v>240</v>
      </c>
      <c r="D97" s="54" t="s">
        <v>328</v>
      </c>
      <c r="E97" s="49" t="str">
        <f t="shared" si="4"/>
        <v>Vulnerable Road Users</v>
      </c>
      <c r="F97" s="55" t="str">
        <f t="shared" si="5"/>
        <v xml:space="preserve">Road Design - Raise pedestrian platforms </v>
      </c>
      <c r="H97" s="39" t="str">
        <f t="array" ref="H97">INDEX(Treatment,MATCH(0,COUNTIF($H$1:H96,Treatment),0))</f>
        <v xml:space="preserve">Cyclists - Off road cycle ways </v>
      </c>
    </row>
    <row r="98" spans="1:8" ht="30" x14ac:dyDescent="0.25">
      <c r="A98" s="56" t="s">
        <v>238</v>
      </c>
      <c r="C98" s="39" t="s">
        <v>329</v>
      </c>
      <c r="D98" s="54" t="s">
        <v>330</v>
      </c>
      <c r="E98" s="49" t="str">
        <f t="shared" ref="E98:E103" si="7">IF(B98&lt;&gt;"",A98&amp;": "&amp;B98,A98)</f>
        <v>Vulnerable Road Users</v>
      </c>
      <c r="F98" s="55" t="str">
        <f t="shared" ref="F98:F103" si="8">C98&amp;" - "&amp;D98</f>
        <v>Peds - Install pedestrian paths or PSP</v>
      </c>
      <c r="H98" s="39" t="str">
        <f t="array" ref="H98">INDEX(Treatment,MATCH(0,COUNTIF($H$1:H97,Treatment),0))</f>
        <v xml:space="preserve">Cyclists - Signalised pressure pads </v>
      </c>
    </row>
    <row r="99" spans="1:8" ht="30" x14ac:dyDescent="0.25">
      <c r="A99" s="56" t="s">
        <v>238</v>
      </c>
      <c r="C99" s="39" t="s">
        <v>329</v>
      </c>
      <c r="D99" s="54" t="s">
        <v>331</v>
      </c>
      <c r="E99" s="49" t="str">
        <f t="shared" si="7"/>
        <v>Vulnerable Road Users</v>
      </c>
      <c r="F99" s="55" t="str">
        <f t="shared" si="8"/>
        <v xml:space="preserve">Peds - Traffic calming devices </v>
      </c>
    </row>
    <row r="100" spans="1:8" ht="30" x14ac:dyDescent="0.25">
      <c r="A100" s="56" t="s">
        <v>238</v>
      </c>
      <c r="C100" s="39" t="s">
        <v>329</v>
      </c>
      <c r="D100" s="54" t="s">
        <v>332</v>
      </c>
      <c r="E100" s="49" t="str">
        <f t="shared" si="7"/>
        <v>Vulnerable Road Users</v>
      </c>
      <c r="F100" s="55" t="str">
        <f t="shared" si="8"/>
        <v>Peds - Signalised pedestrian crossings</v>
      </c>
    </row>
    <row r="101" spans="1:8" ht="30" x14ac:dyDescent="0.25">
      <c r="A101" s="56" t="s">
        <v>238</v>
      </c>
      <c r="C101" s="39" t="s">
        <v>329</v>
      </c>
      <c r="D101" s="54" t="s">
        <v>333</v>
      </c>
      <c r="E101" s="49" t="str">
        <f t="shared" si="7"/>
        <v>Vulnerable Road Users</v>
      </c>
      <c r="F101" s="55" t="str">
        <f t="shared" si="8"/>
        <v xml:space="preserve">Peds - Protected central refuges </v>
      </c>
    </row>
    <row r="102" spans="1:8" ht="30" x14ac:dyDescent="0.25">
      <c r="A102" s="56" t="s">
        <v>238</v>
      </c>
      <c r="C102" s="39" t="s">
        <v>329</v>
      </c>
      <c r="D102" s="54" t="s">
        <v>334</v>
      </c>
      <c r="E102" s="49" t="str">
        <f t="shared" si="7"/>
        <v>Vulnerable Road Users</v>
      </c>
      <c r="F102" s="55" t="str">
        <f t="shared" si="8"/>
        <v>Peds - Wheeled access points (to accommodate wheelchairs / prams etc.)</v>
      </c>
    </row>
    <row r="103" spans="1:8" ht="30" x14ac:dyDescent="0.25">
      <c r="A103" s="56" t="s">
        <v>238</v>
      </c>
      <c r="C103" s="39" t="s">
        <v>329</v>
      </c>
      <c r="D103" s="54" t="s">
        <v>335</v>
      </c>
      <c r="E103" s="49" t="str">
        <f t="shared" si="7"/>
        <v>Vulnerable Road Users</v>
      </c>
      <c r="F103" s="55" t="str">
        <f t="shared" si="8"/>
        <v xml:space="preserve">Peds - Skid resistant seal on approach to pedestrian access points </v>
      </c>
    </row>
    <row r="104" spans="1:8" ht="30" x14ac:dyDescent="0.25">
      <c r="A104" s="56" t="s">
        <v>238</v>
      </c>
      <c r="C104" s="39" t="s">
        <v>329</v>
      </c>
      <c r="D104" s="54" t="s">
        <v>336</v>
      </c>
      <c r="E104" s="49" t="str">
        <f t="shared" si="4"/>
        <v>Vulnerable Road Users</v>
      </c>
      <c r="F104" s="55" t="str">
        <f t="shared" si="5"/>
        <v>Peds - Separate pedestrian crossing points (limit potential vehicle conflict points)</v>
      </c>
    </row>
    <row r="105" spans="1:8" ht="15" customHeight="1" x14ac:dyDescent="0.25">
      <c r="A105" s="56" t="s">
        <v>238</v>
      </c>
      <c r="C105" s="39" t="s">
        <v>329</v>
      </c>
      <c r="D105" s="54" t="s">
        <v>337</v>
      </c>
      <c r="E105" s="49" t="str">
        <f t="shared" si="4"/>
        <v>Vulnerable Road Users</v>
      </c>
      <c r="F105" s="55" t="str">
        <f t="shared" si="5"/>
        <v>Peds - Specific design for areas of high pedestrian traffic (sports venues, schools, shopping precincts etc.)</v>
      </c>
    </row>
    <row r="106" spans="1:8" ht="15" customHeight="1" x14ac:dyDescent="0.25">
      <c r="A106" s="56" t="s">
        <v>238</v>
      </c>
      <c r="C106" s="39" t="s">
        <v>338</v>
      </c>
      <c r="D106" s="54" t="s">
        <v>339</v>
      </c>
      <c r="E106" s="49" t="str">
        <f>IF(B106&lt;&gt;"",A106&amp;": "&amp;B106,A106)</f>
        <v>Vulnerable Road Users</v>
      </c>
      <c r="F106" s="55" t="str">
        <f>C106&amp;" - "&amp;D106</f>
        <v>Cyclists - Dedicated cycle lanes</v>
      </c>
    </row>
    <row r="107" spans="1:8" ht="15" customHeight="1" x14ac:dyDescent="0.25">
      <c r="A107" s="56" t="s">
        <v>238</v>
      </c>
      <c r="C107" s="39" t="s">
        <v>338</v>
      </c>
      <c r="D107" s="54" t="s">
        <v>340</v>
      </c>
      <c r="E107" s="49" t="str">
        <f>IF(B107&lt;&gt;"",A107&amp;": "&amp;B107,A107)</f>
        <v>Vulnerable Road Users</v>
      </c>
      <c r="F107" s="55" t="str">
        <f>C107&amp;" - "&amp;D107</f>
        <v xml:space="preserve">Cyclists - Off road cycle ways </v>
      </c>
    </row>
    <row r="108" spans="1:8" ht="15" customHeight="1" x14ac:dyDescent="0.25">
      <c r="A108" s="56" t="s">
        <v>238</v>
      </c>
      <c r="C108" s="39" t="s">
        <v>338</v>
      </c>
      <c r="D108" s="54" t="s">
        <v>341</v>
      </c>
      <c r="E108" s="49" t="str">
        <f>IF(B108&lt;&gt;"",A108&amp;": "&amp;B108,A108)</f>
        <v>Vulnerable Road Users</v>
      </c>
      <c r="F108" s="55" t="str">
        <f>C108&amp;" - "&amp;D108</f>
        <v xml:space="preserve">Cyclists - Signalised pressure pads </v>
      </c>
    </row>
    <row r="109" spans="1:8" ht="15" customHeight="1" x14ac:dyDescent="0.25">
      <c r="A109" s="56" t="s">
        <v>238</v>
      </c>
      <c r="C109" s="39" t="s">
        <v>251</v>
      </c>
      <c r="D109" s="54" t="s">
        <v>292</v>
      </c>
      <c r="E109" s="49" t="str">
        <f>IF(B109&lt;&gt;"",A109&amp;": "&amp;B109,A109)</f>
        <v>Vulnerable Road Users</v>
      </c>
      <c r="F109" s="55" t="str">
        <f>C109&amp;" - "&amp;D109</f>
        <v xml:space="preserve">Delineation/Signals - Clearly defined road marking </v>
      </c>
    </row>
    <row r="110" spans="1:8" ht="15" customHeight="1" x14ac:dyDescent="0.25">
      <c r="A110" s="56" t="s">
        <v>238</v>
      </c>
      <c r="C110" s="39" t="s">
        <v>251</v>
      </c>
      <c r="D110" s="54" t="s">
        <v>293</v>
      </c>
      <c r="E110" s="49" t="str">
        <f>IF(B110&lt;&gt;"",A110&amp;": "&amp;B110,A110)</f>
        <v>Vulnerable Road Users</v>
      </c>
      <c r="F110" s="55" t="str">
        <f>C110&amp;" - "&amp;D110</f>
        <v xml:space="preserve">Delineation/Signals - Reflective markers </v>
      </c>
    </row>
    <row r="128" ht="15" customHeight="1" x14ac:dyDescent="0.2"/>
    <row r="129" ht="15" customHeight="1" x14ac:dyDescent="0.2"/>
    <row r="141" ht="15" customHeight="1" x14ac:dyDescent="0.2"/>
    <row r="155" spans="1:5" ht="14.25" customHeight="1" x14ac:dyDescent="0.2"/>
    <row r="156" spans="1:5" ht="14.25" customHeight="1" x14ac:dyDescent="0.2">
      <c r="A156" s="44"/>
      <c r="E156" s="50"/>
    </row>
    <row r="157" spans="1:5" ht="14.25" customHeight="1" x14ac:dyDescent="0.2">
      <c r="A157" s="44"/>
      <c r="E157" s="51"/>
    </row>
    <row r="158" spans="1:5" ht="14.25" customHeight="1" x14ac:dyDescent="0.2">
      <c r="A158" s="44"/>
      <c r="E158" s="51"/>
    </row>
    <row r="159" spans="1:5" ht="14.25" customHeight="1" x14ac:dyDescent="0.2">
      <c r="A159" s="44"/>
      <c r="E159" s="51"/>
    </row>
    <row r="160" spans="1:5" ht="14.25" customHeight="1" x14ac:dyDescent="0.2">
      <c r="A160" s="44"/>
      <c r="E160" s="51"/>
    </row>
    <row r="161" spans="1:5" ht="14.25" customHeight="1" x14ac:dyDescent="0.2">
      <c r="A161" s="44"/>
      <c r="E161" s="51"/>
    </row>
    <row r="162" spans="1:5" ht="14.25" customHeight="1" x14ac:dyDescent="0.2">
      <c r="A162" s="44"/>
      <c r="E162" s="53"/>
    </row>
    <row r="163" spans="1:5" ht="14.25" customHeight="1" x14ac:dyDescent="0.2">
      <c r="A163" s="44"/>
      <c r="E163" s="50"/>
    </row>
    <row r="164" spans="1:5" ht="14.25" customHeight="1" x14ac:dyDescent="0.2">
      <c r="A164" s="44"/>
      <c r="E164" s="50"/>
    </row>
    <row r="165" spans="1:5" ht="14.25" customHeight="1" x14ac:dyDescent="0.2">
      <c r="A165" s="44"/>
      <c r="E165" s="48"/>
    </row>
    <row r="166" spans="1:5" ht="14.25" customHeight="1" x14ac:dyDescent="0.2">
      <c r="A166" s="44"/>
      <c r="E166" s="51"/>
    </row>
    <row r="167" spans="1:5" ht="14.25" customHeight="1" x14ac:dyDescent="0.2">
      <c r="A167" s="44"/>
      <c r="E167" s="51"/>
    </row>
    <row r="168" spans="1:5" ht="14.25" customHeight="1" x14ac:dyDescent="0.2">
      <c r="A168" s="44"/>
      <c r="E168" s="51"/>
    </row>
    <row r="169" spans="1:5" ht="14.25" customHeight="1" x14ac:dyDescent="0.2">
      <c r="A169" s="44"/>
      <c r="E169" s="51"/>
    </row>
    <row r="170" spans="1:5" ht="14.25" customHeight="1" x14ac:dyDescent="0.2">
      <c r="A170" s="44"/>
      <c r="E170" s="51"/>
    </row>
    <row r="171" spans="1:5" ht="14.25" customHeight="1" x14ac:dyDescent="0.2">
      <c r="A171" s="44"/>
      <c r="E171" s="51"/>
    </row>
    <row r="172" spans="1:5" ht="14.25" customHeight="1" x14ac:dyDescent="0.2">
      <c r="A172" s="44"/>
      <c r="E172" s="52"/>
    </row>
    <row r="173" spans="1:5" ht="15" customHeight="1" thickBot="1" x14ac:dyDescent="0.25">
      <c r="A173" s="46"/>
      <c r="E173" s="48"/>
    </row>
    <row r="180" ht="14.25" customHeight="1" x14ac:dyDescent="0.2"/>
    <row r="181" ht="15" customHeight="1"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rim Asset" ma:contentTypeID="0x01010025C334D7D61E4DF3A0397CBD84FDECAF006FEFF6B7E94B384981A1001EAE37E5DE" ma:contentTypeVersion="3" ma:contentTypeDescription="My Content Type" ma:contentTypeScope="" ma:versionID="5223474f1635d4f71bf0ac7e1c153a63">
  <xsd:schema xmlns:xsd="http://www.w3.org/2001/XMLSchema" xmlns:xs="http://www.w3.org/2001/XMLSchema" xmlns:p="http://schemas.microsoft.com/office/2006/metadata/properties" xmlns:ns2="b881d9c9-5d77-4692-a403-5f415859004c" xmlns:ns3="55bb3dd2-ea28-451f-94a3-de9703c43271" targetNamespace="http://schemas.microsoft.com/office/2006/metadata/properties" ma:root="true" ma:fieldsID="387ce911e0006c856ba7e6aca6a58c3b" ns2:_="" ns3:_="">
    <xsd:import namespace="b881d9c9-5d77-4692-a403-5f415859004c"/>
    <xsd:import namespace="55bb3dd2-ea28-451f-94a3-de9703c43271"/>
    <xsd:element name="properties">
      <xsd:complexType>
        <xsd:sequence>
          <xsd:element name="documentManagement">
            <xsd:complexType>
              <xsd:all>
                <xsd:element ref="ns2:DocumentName" minOccurs="0"/>
                <xsd:element ref="ns2:TrimUri" minOccurs="0"/>
                <xsd:element ref="ns2:TrimRevision" minOccurs="0"/>
                <xsd:element ref="ns2:TrimRecordNumber" minOccurs="0"/>
                <xsd:element ref="ns3:PublishedReference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1d9c9-5d77-4692-a403-5f415859004c" elementFormDefault="qualified">
    <xsd:import namespace="http://schemas.microsoft.com/office/2006/documentManagement/types"/>
    <xsd:import namespace="http://schemas.microsoft.com/office/infopath/2007/PartnerControls"/>
    <xsd:element name="DocumentName" ma:index="8" nillable="true" ma:displayName="DocumentName" ma:description="Document Name" ma:internalName="DocumentName" ma:readOnly="true">
      <xsd:simpleType>
        <xsd:restriction base="dms:Text">
          <xsd:maxLength value="255"/>
        </xsd:restriction>
      </xsd:simpleType>
    </xsd:element>
    <xsd:element name="TrimUri" ma:index="9" nillable="true" ma:displayName="TrimUri" ma:default="" ma:description="Trim URI" ma:internalName="TrimUri" ma:readOnly="true">
      <xsd:simpleType>
        <xsd:restriction base="dms:Text">
          <xsd:maxLength value="255"/>
        </xsd:restriction>
      </xsd:simpleType>
    </xsd:element>
    <xsd:element name="TrimRevision" ma:index="10" nillable="true" ma:displayName="TrimRevision" ma:description="Trim Revision" ma:internalName="TrimRevision" ma:readOnly="true">
      <xsd:simpleType>
        <xsd:restriction base="dms:Text">
          <xsd:maxLength value="255"/>
        </xsd:restriction>
      </xsd:simpleType>
    </xsd:element>
    <xsd:element name="TrimRecordNumber" ma:index="11" nillable="true" ma:displayName="TrimRecordNumber" ma:description="Trim Record Number" ma:indexed="true" ma:internalName="TrimRecordNumber"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bb3dd2-ea28-451f-94a3-de9703c43271" elementFormDefault="qualified">
    <xsd:import namespace="http://schemas.microsoft.com/office/2006/documentManagement/types"/>
    <xsd:import namespace="http://schemas.microsoft.com/office/infopath/2007/PartnerControls"/>
    <xsd:element name="PublishedReferences" ma:index="13" nillable="true" ma:displayName="PublishedReferences" ma:description="Published References" ma:indexed="true" ma:internalName="PublishedReferences">
      <xsd:simpleType>
        <xsd:restriction base="dms:Number"/>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rimRevision xmlns="b881d9c9-5d77-4692-a403-5f415859004c">1</TrimRevision>
    <TrimRecordNumber xmlns="b881d9c9-5d77-4692-a403-5f415859004c">D19#506945</TrimRecordNumber>
    <PublishedReferences xmlns="55bb3dd2-ea28-451f-94a3-de9703c43271">1</PublishedReferences>
    <TrimUri xmlns="b881d9c9-5d77-4692-a403-5f415859004c">12060684</TrimUri>
  </documentManagement>
</p:properties>
</file>

<file path=customXml/itemProps1.xml><?xml version="1.0" encoding="utf-8"?>
<ds:datastoreItem xmlns:ds="http://schemas.openxmlformats.org/officeDocument/2006/customXml" ds:itemID="{17B31E04-204B-49FD-8D59-44CD8E05A264}"/>
</file>

<file path=customXml/itemProps2.xml><?xml version="1.0" encoding="utf-8"?>
<ds:datastoreItem xmlns:ds="http://schemas.openxmlformats.org/officeDocument/2006/customXml" ds:itemID="{21C8ED61-FDE2-4BE4-8C50-CC14C13FC47D}"/>
</file>

<file path=customXml/itemProps3.xml><?xml version="1.0" encoding="utf-8"?>
<ds:datastoreItem xmlns:ds="http://schemas.openxmlformats.org/officeDocument/2006/customXml" ds:itemID="{55B716FC-E2A2-4AB4-B6F0-DCC0F1DB87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Project Details</vt:lpstr>
      <vt:lpstr> Quick Guide and Checklist</vt:lpstr>
      <vt:lpstr>Insert Midblock extract here</vt:lpstr>
      <vt:lpstr> Safety Projects Identification</vt:lpstr>
      <vt:lpstr>Road Section Finder</vt:lpstr>
      <vt:lpstr>KSI Crash Frequency by RUM</vt:lpstr>
      <vt:lpstr>Combining Sheet</vt:lpstr>
      <vt:lpstr>Contributory Factors</vt:lpstr>
      <vt:lpstr>Potential Treatments</vt:lpstr>
      <vt:lpstr>' Quick Guide and Checklist'!_Toc503881037</vt:lpstr>
      <vt:lpstr>' Safety Projects Identification'!Contributory</vt:lpstr>
      <vt:lpstr>Contributory</vt:lpstr>
      <vt:lpstr>'Contributory Factors'!OLE_LINK1</vt:lpstr>
      <vt:lpstr>Treatment</vt:lpstr>
    </vt:vector>
  </TitlesOfParts>
  <Company>Main Roads Western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Landmark</dc:creator>
  <cp:lastModifiedBy>GORELL Ryszard (Con)</cp:lastModifiedBy>
  <cp:lastPrinted>2019-06-10T02:13:26Z</cp:lastPrinted>
  <dcterms:created xsi:type="dcterms:W3CDTF">2015-11-13T06:08:41Z</dcterms:created>
  <dcterms:modified xsi:type="dcterms:W3CDTF">2019-06-11T08:47:57Z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827730b4fc5648079f17689624c65371</vt:lpwstr>
  </property>
  <property fmtid="{D5CDD505-2E9C-101B-9397-08002B2CF9AE}" pid="3" name="ContentTypeId">
    <vt:lpwstr>0x01010025C334D7D61E4DF3A0397CBD84FDECAF006FEFF6B7E94B384981A1001EAE37E5DE</vt:lpwstr>
  </property>
</Properties>
</file>